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G:\My Drive\Box Folders\X Com\Rotterdam Convention\2021 banned pesticide investigations\Data Analysis\"/>
    </mc:Choice>
  </mc:AlternateContent>
  <xr:revisionPtr revIDLastSave="0" documentId="13_ncr:1_{8AA2F247-869A-4F24-9BD4-CF0C7251FB16}" xr6:coauthVersionLast="36" xr6:coauthVersionMax="36" xr10:uidLastSave="{00000000-0000-0000-0000-000000000000}"/>
  <bookViews>
    <workbookView xWindow="0" yWindow="0" windowWidth="28800" windowHeight="9525" xr2:uid="{7431C2BF-0479-46AE-B203-8C98DEA60F5F}"/>
  </bookViews>
  <sheets>
    <sheet name="Full Data" sheetId="1" r:id="rId1"/>
    <sheet name="Pivot" sheetId="2" r:id="rId2"/>
  </sheets>
  <definedNames>
    <definedName name="_xlnm._FilterDatabase" localSheetId="0" hidden="1">'Full Data'!$A$1:$X$300</definedName>
  </definedNames>
  <calcPr calcId="191029"/>
  <pivotCaches>
    <pivotCache cacheId="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0" i="1" l="1"/>
  <c r="N300" i="1" s="1"/>
  <c r="J299" i="1"/>
  <c r="N299" i="1" s="1"/>
  <c r="N298" i="1"/>
  <c r="J297" i="1"/>
  <c r="N297" i="1" s="1"/>
  <c r="J296" i="1"/>
  <c r="N296" i="1" s="1"/>
  <c r="J295" i="1"/>
  <c r="N295" i="1" s="1"/>
  <c r="J294" i="1"/>
  <c r="N294" i="1" s="1"/>
  <c r="J293" i="1"/>
  <c r="N293" i="1" s="1"/>
  <c r="J292" i="1"/>
  <c r="N292" i="1" s="1"/>
  <c r="J291" i="1"/>
  <c r="N291" i="1" s="1"/>
  <c r="J290" i="1"/>
  <c r="N290" i="1" s="1"/>
  <c r="J289" i="1"/>
  <c r="N289" i="1" s="1"/>
  <c r="J288" i="1"/>
  <c r="N288" i="1" s="1"/>
  <c r="J287" i="1"/>
  <c r="N287" i="1" s="1"/>
  <c r="J286" i="1"/>
  <c r="N286" i="1" s="1"/>
  <c r="J285" i="1"/>
  <c r="N285" i="1" s="1"/>
  <c r="N284" i="1"/>
  <c r="N283" i="1"/>
  <c r="J283" i="1"/>
  <c r="N282" i="1"/>
  <c r="N281" i="1"/>
  <c r="J281" i="1"/>
  <c r="N280" i="1"/>
  <c r="J279" i="1"/>
  <c r="N279" i="1" s="1"/>
  <c r="J278" i="1"/>
  <c r="N278" i="1" s="1"/>
  <c r="J277" i="1"/>
  <c r="N277" i="1" s="1"/>
  <c r="J276" i="1"/>
  <c r="N276" i="1" s="1"/>
  <c r="N275" i="1"/>
  <c r="N274" i="1"/>
  <c r="J273" i="1"/>
  <c r="N273" i="1" s="1"/>
  <c r="J272" i="1"/>
  <c r="N272" i="1" s="1"/>
  <c r="N271" i="1"/>
  <c r="J271" i="1"/>
  <c r="J270" i="1"/>
  <c r="N270" i="1" s="1"/>
  <c r="J269" i="1"/>
  <c r="N269" i="1" s="1"/>
  <c r="J268" i="1"/>
  <c r="N268" i="1" s="1"/>
  <c r="J267" i="1"/>
  <c r="N267" i="1" s="1"/>
  <c r="N266" i="1"/>
  <c r="J266" i="1"/>
  <c r="J265" i="1"/>
  <c r="N265" i="1" s="1"/>
  <c r="J264" i="1"/>
  <c r="N264" i="1" s="1"/>
  <c r="J263" i="1"/>
  <c r="N263" i="1" s="1"/>
  <c r="J262" i="1"/>
  <c r="N262" i="1" s="1"/>
  <c r="N261" i="1"/>
  <c r="J260" i="1"/>
  <c r="N260" i="1" s="1"/>
  <c r="J259" i="1"/>
  <c r="N259" i="1" s="1"/>
  <c r="N258" i="1"/>
  <c r="J257" i="1"/>
  <c r="N257" i="1" s="1"/>
  <c r="J256" i="1"/>
  <c r="N256" i="1" s="1"/>
  <c r="J255" i="1"/>
  <c r="N255" i="1" s="1"/>
  <c r="J254" i="1"/>
  <c r="N254" i="1" s="1"/>
  <c r="J253" i="1"/>
  <c r="N253" i="1" s="1"/>
  <c r="J252" i="1"/>
  <c r="N252" i="1" s="1"/>
  <c r="J251" i="1"/>
  <c r="N251" i="1" s="1"/>
  <c r="J250" i="1"/>
  <c r="N250" i="1" s="1"/>
  <c r="J249" i="1"/>
  <c r="N249" i="1" s="1"/>
  <c r="J248" i="1"/>
  <c r="N248" i="1" s="1"/>
  <c r="N247" i="1"/>
  <c r="J246" i="1"/>
  <c r="N246" i="1" s="1"/>
  <c r="J245" i="1"/>
  <c r="N245" i="1" s="1"/>
  <c r="J244" i="1"/>
  <c r="N244" i="1" s="1"/>
  <c r="J243" i="1"/>
  <c r="N243" i="1" s="1"/>
  <c r="J242" i="1"/>
  <c r="N242" i="1" s="1"/>
  <c r="J241" i="1"/>
  <c r="N241" i="1" s="1"/>
  <c r="N240" i="1"/>
  <c r="J239" i="1"/>
  <c r="N239" i="1" s="1"/>
  <c r="J238" i="1"/>
  <c r="N238" i="1" s="1"/>
  <c r="J237" i="1"/>
  <c r="N237" i="1" s="1"/>
  <c r="J236" i="1"/>
  <c r="N236" i="1" s="1"/>
  <c r="J235" i="1"/>
  <c r="N235" i="1" s="1"/>
  <c r="J234" i="1"/>
  <c r="N234" i="1" s="1"/>
  <c r="J233" i="1"/>
  <c r="N233" i="1" s="1"/>
  <c r="J232" i="1"/>
  <c r="N232" i="1" s="1"/>
  <c r="J231" i="1"/>
  <c r="N231" i="1" s="1"/>
  <c r="J230" i="1"/>
  <c r="N230" i="1" s="1"/>
  <c r="J229" i="1"/>
  <c r="N229" i="1" s="1"/>
  <c r="J228" i="1"/>
  <c r="N228" i="1" s="1"/>
  <c r="J227" i="1"/>
  <c r="N227" i="1" s="1"/>
  <c r="J226" i="1"/>
  <c r="N226" i="1" s="1"/>
  <c r="J225" i="1"/>
  <c r="N225" i="1" s="1"/>
  <c r="N224" i="1"/>
  <c r="J223" i="1"/>
  <c r="N223" i="1" s="1"/>
  <c r="J222" i="1"/>
  <c r="N222" i="1" s="1"/>
  <c r="J221" i="1"/>
  <c r="N221" i="1" s="1"/>
  <c r="J220" i="1"/>
  <c r="N220" i="1" s="1"/>
  <c r="J219" i="1"/>
  <c r="N219" i="1" s="1"/>
  <c r="J218" i="1"/>
  <c r="N218" i="1" s="1"/>
  <c r="J217" i="1"/>
  <c r="N217" i="1" s="1"/>
  <c r="J216" i="1"/>
  <c r="N216" i="1" s="1"/>
  <c r="J215" i="1"/>
  <c r="N215" i="1" s="1"/>
  <c r="J214" i="1"/>
  <c r="N214" i="1" s="1"/>
  <c r="J213" i="1"/>
  <c r="N213" i="1" s="1"/>
  <c r="J212" i="1"/>
  <c r="N212" i="1" s="1"/>
  <c r="J211" i="1"/>
  <c r="N211" i="1" s="1"/>
  <c r="J210" i="1"/>
  <c r="N210" i="1" s="1"/>
  <c r="J209" i="1"/>
  <c r="N209" i="1" s="1"/>
  <c r="J208" i="1"/>
  <c r="N208" i="1" s="1"/>
  <c r="J207" i="1"/>
  <c r="N207" i="1" s="1"/>
  <c r="J206" i="1"/>
  <c r="N206" i="1" s="1"/>
  <c r="J205" i="1"/>
  <c r="N205" i="1" s="1"/>
  <c r="N204" i="1"/>
  <c r="J203" i="1"/>
  <c r="N203" i="1" s="1"/>
  <c r="J202" i="1"/>
  <c r="N202" i="1" s="1"/>
  <c r="J201" i="1"/>
  <c r="N201" i="1" s="1"/>
  <c r="J200" i="1"/>
  <c r="N200" i="1" s="1"/>
  <c r="N199" i="1"/>
  <c r="J198" i="1"/>
  <c r="N198" i="1" s="1"/>
  <c r="J197" i="1"/>
  <c r="N197" i="1" s="1"/>
  <c r="J196" i="1"/>
  <c r="N196" i="1" s="1"/>
  <c r="J195" i="1"/>
  <c r="N195" i="1" s="1"/>
  <c r="J194" i="1"/>
  <c r="N194" i="1" s="1"/>
  <c r="J193" i="1"/>
  <c r="N193" i="1" s="1"/>
  <c r="J192" i="1"/>
  <c r="N192" i="1" s="1"/>
  <c r="J191" i="1"/>
  <c r="N191" i="1" s="1"/>
  <c r="J190" i="1"/>
  <c r="N190" i="1" s="1"/>
  <c r="J189" i="1"/>
  <c r="N189" i="1" s="1"/>
  <c r="J188" i="1"/>
  <c r="N188" i="1" s="1"/>
  <c r="J187" i="1"/>
  <c r="N187" i="1" s="1"/>
  <c r="J186" i="1"/>
  <c r="N186" i="1" s="1"/>
  <c r="J185" i="1"/>
  <c r="N185" i="1" s="1"/>
  <c r="N184" i="1"/>
  <c r="J183" i="1"/>
  <c r="N183" i="1" s="1"/>
  <c r="J182" i="1"/>
  <c r="N182" i="1" s="1"/>
  <c r="J181" i="1"/>
  <c r="N181" i="1" s="1"/>
  <c r="J180" i="1"/>
  <c r="N180" i="1" s="1"/>
  <c r="J179" i="1"/>
  <c r="N179" i="1" s="1"/>
  <c r="J178" i="1"/>
  <c r="N178" i="1" s="1"/>
  <c r="J177" i="1"/>
  <c r="N177" i="1" s="1"/>
  <c r="J176" i="1"/>
  <c r="N176" i="1" s="1"/>
  <c r="J175" i="1"/>
  <c r="N175" i="1" s="1"/>
  <c r="J174" i="1"/>
  <c r="N174" i="1" s="1"/>
  <c r="J173" i="1"/>
  <c r="N173" i="1" s="1"/>
  <c r="J172" i="1"/>
  <c r="N172" i="1" s="1"/>
  <c r="J171" i="1"/>
  <c r="N171" i="1" s="1"/>
  <c r="J170" i="1"/>
  <c r="N170" i="1" s="1"/>
  <c r="J169" i="1"/>
  <c r="N169" i="1" s="1"/>
  <c r="J168" i="1"/>
  <c r="N168" i="1" s="1"/>
  <c r="J167" i="1"/>
  <c r="N167" i="1" s="1"/>
  <c r="J166" i="1"/>
  <c r="N166" i="1" s="1"/>
  <c r="J165" i="1"/>
  <c r="N165" i="1" s="1"/>
  <c r="N164" i="1"/>
  <c r="J163" i="1"/>
  <c r="N163" i="1" s="1"/>
  <c r="J162" i="1"/>
  <c r="N162" i="1" s="1"/>
  <c r="J161" i="1"/>
  <c r="N161" i="1" s="1"/>
  <c r="N160" i="1"/>
  <c r="J159" i="1"/>
  <c r="N159" i="1" s="1"/>
  <c r="J158" i="1"/>
  <c r="N158" i="1" s="1"/>
  <c r="J157" i="1"/>
  <c r="N157" i="1" s="1"/>
  <c r="J156" i="1"/>
  <c r="N156" i="1" s="1"/>
  <c r="J155" i="1"/>
  <c r="N155" i="1" s="1"/>
  <c r="J154" i="1"/>
  <c r="N154" i="1" s="1"/>
  <c r="J153" i="1"/>
  <c r="N153" i="1" s="1"/>
  <c r="J152" i="1"/>
  <c r="N152" i="1" s="1"/>
  <c r="J151" i="1"/>
  <c r="N151" i="1" s="1"/>
  <c r="J150" i="1"/>
  <c r="N150" i="1" s="1"/>
  <c r="J149" i="1"/>
  <c r="N149" i="1" s="1"/>
  <c r="J148" i="1"/>
  <c r="N148" i="1" s="1"/>
  <c r="J147" i="1"/>
  <c r="N147" i="1" s="1"/>
  <c r="J146" i="1"/>
  <c r="N146" i="1" s="1"/>
  <c r="J145" i="1"/>
  <c r="N145" i="1" s="1"/>
  <c r="J144" i="1"/>
  <c r="N144" i="1" s="1"/>
  <c r="J143" i="1"/>
  <c r="N143" i="1" s="1"/>
  <c r="J142" i="1"/>
  <c r="N142" i="1" s="1"/>
  <c r="J141" i="1"/>
  <c r="N141" i="1" s="1"/>
  <c r="J140" i="1"/>
  <c r="N140" i="1" s="1"/>
  <c r="J139" i="1"/>
  <c r="N139" i="1" s="1"/>
  <c r="J138" i="1"/>
  <c r="N138" i="1" s="1"/>
  <c r="J137" i="1"/>
  <c r="N137" i="1" s="1"/>
  <c r="N136" i="1"/>
  <c r="J135" i="1"/>
  <c r="N135" i="1" s="1"/>
  <c r="J134" i="1"/>
  <c r="N134" i="1" s="1"/>
  <c r="J133" i="1"/>
  <c r="N133" i="1" s="1"/>
  <c r="J132" i="1"/>
  <c r="N132" i="1" s="1"/>
  <c r="J131" i="1"/>
  <c r="N131" i="1" s="1"/>
  <c r="J130" i="1"/>
  <c r="N130" i="1" s="1"/>
  <c r="J129" i="1"/>
  <c r="N129" i="1" s="1"/>
  <c r="J128" i="1"/>
  <c r="N128" i="1" s="1"/>
  <c r="J127" i="1"/>
  <c r="N127" i="1" s="1"/>
  <c r="J126" i="1"/>
  <c r="N126" i="1" s="1"/>
  <c r="N125" i="1"/>
  <c r="J124" i="1"/>
  <c r="N124" i="1" s="1"/>
  <c r="J123" i="1"/>
  <c r="N123" i="1" s="1"/>
  <c r="J122" i="1"/>
  <c r="N122" i="1" s="1"/>
  <c r="J121" i="1"/>
  <c r="N121" i="1" s="1"/>
  <c r="O120" i="1"/>
  <c r="J120" i="1"/>
  <c r="N120" i="1" s="1"/>
  <c r="J119" i="1"/>
  <c r="N119" i="1" s="1"/>
  <c r="J118" i="1"/>
  <c r="N118" i="1" s="1"/>
  <c r="J117" i="1"/>
  <c r="N117" i="1" s="1"/>
  <c r="O116" i="1"/>
  <c r="J116" i="1"/>
  <c r="N116" i="1" s="1"/>
  <c r="J115" i="1"/>
  <c r="N115" i="1" s="1"/>
  <c r="J114" i="1"/>
  <c r="N114" i="1" s="1"/>
  <c r="J113" i="1"/>
  <c r="N113" i="1" s="1"/>
  <c r="O112" i="1"/>
  <c r="J112" i="1"/>
  <c r="N112" i="1" s="1"/>
  <c r="J111" i="1"/>
  <c r="N111" i="1" s="1"/>
  <c r="J110" i="1"/>
  <c r="N110" i="1" s="1"/>
  <c r="J109" i="1"/>
  <c r="N109" i="1" s="1"/>
  <c r="J108" i="1"/>
  <c r="N108" i="1" s="1"/>
  <c r="O107" i="1"/>
  <c r="J107" i="1"/>
  <c r="N107" i="1" s="1"/>
  <c r="J106" i="1"/>
  <c r="N106" i="1" s="1"/>
  <c r="J105" i="1"/>
  <c r="N105" i="1" s="1"/>
  <c r="J104" i="1"/>
  <c r="N104" i="1" s="1"/>
  <c r="O103" i="1"/>
  <c r="J103" i="1"/>
  <c r="N103" i="1" s="1"/>
  <c r="J102" i="1"/>
  <c r="N102" i="1" s="1"/>
  <c r="O101" i="1"/>
  <c r="J101" i="1"/>
  <c r="N101" i="1" s="1"/>
  <c r="J100" i="1"/>
  <c r="N100" i="1" s="1"/>
  <c r="J99" i="1"/>
  <c r="N99" i="1" s="1"/>
  <c r="J98" i="1"/>
  <c r="N98" i="1" s="1"/>
  <c r="O97" i="1"/>
  <c r="J97" i="1"/>
  <c r="N97" i="1" s="1"/>
  <c r="J96" i="1"/>
  <c r="N96" i="1" s="1"/>
  <c r="J95" i="1"/>
  <c r="N95" i="1" s="1"/>
  <c r="J94" i="1"/>
  <c r="N94" i="1" s="1"/>
  <c r="O93" i="1"/>
  <c r="J93" i="1"/>
  <c r="N93" i="1" s="1"/>
  <c r="J92" i="1"/>
  <c r="N92" i="1" s="1"/>
  <c r="O91" i="1"/>
  <c r="J91" i="1"/>
  <c r="N91" i="1" s="1"/>
  <c r="J90" i="1"/>
  <c r="N90" i="1" s="1"/>
  <c r="J89" i="1"/>
  <c r="N89" i="1" s="1"/>
  <c r="J88" i="1"/>
  <c r="N88" i="1" s="1"/>
  <c r="O87" i="1"/>
  <c r="J87" i="1"/>
  <c r="N87" i="1" s="1"/>
  <c r="J86" i="1"/>
  <c r="N86" i="1" s="1"/>
  <c r="J85" i="1"/>
  <c r="N85" i="1" s="1"/>
  <c r="J84" i="1"/>
  <c r="N84" i="1" s="1"/>
  <c r="J83" i="1"/>
  <c r="N83" i="1" s="1"/>
  <c r="O82" i="1"/>
  <c r="J82" i="1"/>
  <c r="N82" i="1" s="1"/>
  <c r="J81" i="1"/>
  <c r="N81" i="1" s="1"/>
  <c r="J80" i="1"/>
  <c r="N80" i="1" s="1"/>
  <c r="J79" i="1"/>
  <c r="N79" i="1" s="1"/>
  <c r="J78" i="1"/>
  <c r="N78" i="1" s="1"/>
  <c r="J77" i="1"/>
  <c r="N77" i="1" s="1"/>
  <c r="J76" i="1"/>
  <c r="N76" i="1" s="1"/>
  <c r="J75" i="1"/>
  <c r="N75" i="1" s="1"/>
  <c r="J74" i="1"/>
  <c r="N74" i="1" s="1"/>
  <c r="J73" i="1"/>
  <c r="N73" i="1" s="1"/>
  <c r="J72" i="1"/>
  <c r="J71" i="1"/>
  <c r="N71" i="1" s="1"/>
  <c r="J70" i="1"/>
  <c r="N70" i="1" s="1"/>
  <c r="J69" i="1"/>
  <c r="N69" i="1" s="1"/>
  <c r="J68" i="1"/>
  <c r="N68" i="1" s="1"/>
  <c r="J67" i="1"/>
  <c r="N67" i="1" s="1"/>
  <c r="J66" i="1"/>
  <c r="N66" i="1" s="1"/>
  <c r="J65" i="1"/>
  <c r="N65" i="1" s="1"/>
  <c r="J64" i="1"/>
  <c r="N64" i="1" s="1"/>
  <c r="O63" i="1"/>
  <c r="J63" i="1"/>
  <c r="N63" i="1" s="1"/>
  <c r="J62" i="1"/>
  <c r="N62" i="1" s="1"/>
  <c r="J61" i="1"/>
  <c r="N61" i="1" s="1"/>
  <c r="J60" i="1"/>
  <c r="N60" i="1" s="1"/>
  <c r="O59" i="1"/>
  <c r="J59" i="1"/>
  <c r="N59" i="1" s="1"/>
  <c r="J58" i="1"/>
  <c r="N58" i="1" s="1"/>
  <c r="J57" i="1"/>
  <c r="N57" i="1" s="1"/>
  <c r="J56" i="1"/>
  <c r="N56" i="1" s="1"/>
  <c r="O55" i="1"/>
  <c r="J55" i="1"/>
  <c r="N55" i="1" s="1"/>
  <c r="J54" i="1"/>
  <c r="N54" i="1" s="1"/>
  <c r="J53" i="1"/>
  <c r="N53" i="1" s="1"/>
  <c r="J52" i="1"/>
  <c r="N52" i="1" s="1"/>
  <c r="J51" i="1"/>
  <c r="N51" i="1" s="1"/>
  <c r="J50" i="1"/>
  <c r="N50" i="1" s="1"/>
  <c r="O49" i="1"/>
  <c r="J49" i="1"/>
  <c r="N49" i="1" s="1"/>
  <c r="J48" i="1"/>
  <c r="N48" i="1" s="1"/>
  <c r="J47" i="1"/>
  <c r="N47" i="1" s="1"/>
  <c r="J46" i="1"/>
  <c r="N46" i="1" s="1"/>
  <c r="J45" i="1"/>
  <c r="N45" i="1" s="1"/>
  <c r="J44" i="1"/>
  <c r="N44" i="1" s="1"/>
  <c r="J43" i="1"/>
  <c r="N43" i="1" s="1"/>
  <c r="J42" i="1"/>
  <c r="N42" i="1" s="1"/>
  <c r="J41" i="1"/>
  <c r="N41" i="1" s="1"/>
  <c r="J40" i="1"/>
  <c r="N40" i="1" s="1"/>
  <c r="J39" i="1"/>
  <c r="N39" i="1" s="1"/>
  <c r="J38" i="1"/>
  <c r="N38" i="1" s="1"/>
  <c r="O37" i="1"/>
  <c r="J37" i="1"/>
  <c r="N37" i="1" s="1"/>
  <c r="J36" i="1"/>
  <c r="N36" i="1" s="1"/>
  <c r="J35" i="1"/>
  <c r="N35" i="1" s="1"/>
  <c r="J34" i="1"/>
  <c r="N34" i="1" s="1"/>
  <c r="J33" i="1"/>
  <c r="N33" i="1" s="1"/>
  <c r="O32" i="1"/>
  <c r="J32" i="1"/>
  <c r="N32" i="1" s="1"/>
  <c r="J31" i="1"/>
  <c r="N31" i="1" s="1"/>
  <c r="J30" i="1"/>
  <c r="N30" i="1" s="1"/>
  <c r="O29" i="1"/>
  <c r="J29" i="1"/>
  <c r="N29" i="1" s="1"/>
  <c r="J28" i="1"/>
  <c r="N28" i="1" s="1"/>
  <c r="J27" i="1"/>
  <c r="N27" i="1" s="1"/>
  <c r="J26" i="1"/>
  <c r="N26" i="1" s="1"/>
  <c r="J25" i="1"/>
  <c r="N25" i="1" s="1"/>
  <c r="J24" i="1"/>
  <c r="N24" i="1" s="1"/>
  <c r="J23" i="1"/>
  <c r="N23" i="1" s="1"/>
  <c r="J22" i="1"/>
  <c r="J21" i="1"/>
  <c r="N21" i="1" s="1"/>
  <c r="J20" i="1"/>
  <c r="N20" i="1" s="1"/>
  <c r="J19" i="1"/>
  <c r="N19" i="1" s="1"/>
  <c r="J18" i="1"/>
  <c r="J17" i="1"/>
  <c r="N17" i="1" s="1"/>
  <c r="J16" i="1"/>
  <c r="N16" i="1" s="1"/>
  <c r="J15" i="1"/>
  <c r="N15" i="1" s="1"/>
  <c r="J14" i="1"/>
  <c r="N14" i="1" s="1"/>
  <c r="O13" i="1"/>
  <c r="J13" i="1"/>
  <c r="N13" i="1" s="1"/>
  <c r="J12" i="1"/>
  <c r="N12" i="1" s="1"/>
  <c r="J11" i="1"/>
  <c r="N11" i="1" s="1"/>
  <c r="O10" i="1"/>
  <c r="J10" i="1"/>
  <c r="N10" i="1" s="1"/>
  <c r="O9" i="1"/>
  <c r="J9" i="1"/>
  <c r="N9" i="1" s="1"/>
  <c r="O8" i="1"/>
  <c r="J8" i="1"/>
  <c r="N8" i="1" s="1"/>
  <c r="J7" i="1"/>
  <c r="N7" i="1" s="1"/>
  <c r="J6" i="1"/>
  <c r="N6" i="1" s="1"/>
  <c r="J5" i="1"/>
  <c r="N5" i="1" s="1"/>
  <c r="J4" i="1"/>
  <c r="N4" i="1" s="1"/>
  <c r="J3" i="1"/>
  <c r="N3" i="1" s="1"/>
  <c r="J2" i="1"/>
  <c r="N2" i="1" s="1"/>
</calcChain>
</file>

<file path=xl/sharedStrings.xml><?xml version="1.0" encoding="utf-8"?>
<sst xmlns="http://schemas.openxmlformats.org/spreadsheetml/2006/main" count="4555" uniqueCount="778">
  <si>
    <t>Unearthed IDNO</t>
  </si>
  <si>
    <t>Exporting party</t>
  </si>
  <si>
    <t xml:space="preserve">Importing party
(i.e. importing non- Annex I
EU country) </t>
  </si>
  <si>
    <t>Annex I Chemical(s)</t>
  </si>
  <si>
    <t>CAS Number</t>
  </si>
  <si>
    <t>EC Number</t>
  </si>
  <si>
    <t>Pure substance/ Mixture</t>
  </si>
  <si>
    <t>Mixture name/
trade name</t>
  </si>
  <si>
    <t>Concentrati
on(s) of the
Annex I
chemical(s) 
in the 
mixture (%)</t>
  </si>
  <si>
    <t>Concentration CLEAN</t>
  </si>
  <si>
    <t>Expected date of first export</t>
  </si>
  <si>
    <t>Expected
yearly amount
of the
substance/mi
xture</t>
  </si>
  <si>
    <t>Expected yearly amount of the substance/mixture CLEAN (kg/l)</t>
  </si>
  <si>
    <t>Amount of banned neonicotinoid (kg/l)</t>
  </si>
  <si>
    <t>Actual amount of banned neonic exported (if provided by company)</t>
  </si>
  <si>
    <t>Foreseen
category</t>
  </si>
  <si>
    <t>Foreseen use in
importing country</t>
  </si>
  <si>
    <t>Exporter parent company</t>
  </si>
  <si>
    <t>Exporter Name</t>
  </si>
  <si>
    <t>Exporter Address</t>
  </si>
  <si>
    <t>Importing party income level</t>
  </si>
  <si>
    <t>Document</t>
  </si>
  <si>
    <t>Page</t>
  </si>
  <si>
    <t>Additional Information</t>
  </si>
  <si>
    <t>a1</t>
  </si>
  <si>
    <t>France</t>
  </si>
  <si>
    <t>Kenya</t>
  </si>
  <si>
    <t>Imidacloprid</t>
  </si>
  <si>
    <t>138261-41-3</t>
  </si>
  <si>
    <t>Imidacloprid-70
(WG70;
Evidence;
Confidor)</t>
  </si>
  <si>
    <t xml:space="preserve"> 300KG</t>
  </si>
  <si>
    <t>Pesticide</t>
  </si>
  <si>
    <t>Use as Insecticide.</t>
  </si>
  <si>
    <t>Bayer</t>
  </si>
  <si>
    <t>Bayer S.A.S</t>
  </si>
  <si>
    <t>16 rue Jean-Marie Leclair Lyon 09 69266 FR</t>
  </si>
  <si>
    <t>LMIC</t>
  </si>
  <si>
    <t>ATD_024_2021 Batch 1_Redacted</t>
  </si>
  <si>
    <t>French government provided figure for actual amount exported under this notification</t>
  </si>
  <si>
    <t>a10</t>
  </si>
  <si>
    <t>Ukraine</t>
  </si>
  <si>
    <t>Clothianidin</t>
  </si>
  <si>
    <t>210880-92-5</t>
  </si>
  <si>
    <t>Clothianidin-24-3
(FS510;
Modesto)</t>
  </si>
  <si>
    <t>100KG</t>
  </si>
  <si>
    <t>Use as Insecticide</t>
  </si>
  <si>
    <t>a100</t>
  </si>
  <si>
    <t>Spain</t>
  </si>
  <si>
    <t>Mali</t>
  </si>
  <si>
    <t>Imidacloprid-9-9
(OD145;
Thunder)</t>
  </si>
  <si>
    <t>200KG</t>
  </si>
  <si>
    <t>Not provided</t>
  </si>
  <si>
    <t>Bayer CropScience S.L.</t>
  </si>
  <si>
    <t>Autovia A-3, km342 Quart de Poblet 46930 ES</t>
  </si>
  <si>
    <t>a101</t>
  </si>
  <si>
    <t>Russian Federation</t>
  </si>
  <si>
    <t>Imidacloprid-70 (WS70; WG70; Gaucho; Evidence; Confidor)</t>
  </si>
  <si>
    <t>a102</t>
  </si>
  <si>
    <t>Egypt</t>
  </si>
  <si>
    <t>Imidacloprid-17-1 (SL200; Confidor, Spector)</t>
  </si>
  <si>
    <t>a103</t>
  </si>
  <si>
    <t>Germany</t>
  </si>
  <si>
    <t>Mexico</t>
  </si>
  <si>
    <t>1000KG</t>
  </si>
  <si>
    <t>Bayer AG (D)</t>
  </si>
  <si>
    <t>Kaiser-Wilhelm-Allee Leverkusen 51368 DE</t>
  </si>
  <si>
    <t>a104</t>
  </si>
  <si>
    <t xml:space="preserve">French government provided figure for actual amount exported under this notification. The government gave an overall figure of 13,499kg of neonic active ingredient across two notifications, a72 and a104. The figure given in column O is an even share of that weight. </t>
  </si>
  <si>
    <t>a106</t>
  </si>
  <si>
    <t>Clothianidin-18-6
(FS273,5;
Emesto
Quantum)</t>
  </si>
  <si>
    <t>French government provided figure for actual amount exported under this notification. The government provided a total figure of 4536kg of neonic active ingredient exported under 2 export notifications, a106 and a81. The figure given in Column O is an even share of that figure.</t>
  </si>
  <si>
    <t>a107</t>
  </si>
  <si>
    <t>South Africa</t>
  </si>
  <si>
    <t>137-26-8</t>
  </si>
  <si>
    <t>IMD+PCC+TRM
FS 233+50+107
(FS390; Gaucho; Monceren)</t>
  </si>
  <si>
    <t>17 rue Jean-Marie Leclair Lyon 09 69266 FR</t>
  </si>
  <si>
    <t>French government provided figure for actual amount exported under this notification. Govt gave an overall figure of 14,498kg of active ingredient across two notifications, a107 and a 64. Figure given in Column O is an even share of that amount.</t>
  </si>
  <si>
    <t>a108</t>
  </si>
  <si>
    <t>Burkina Faso</t>
  </si>
  <si>
    <t>a109</t>
  </si>
  <si>
    <t>Benin</t>
  </si>
  <si>
    <t>a11</t>
  </si>
  <si>
    <t>Guatemala</t>
  </si>
  <si>
    <t>Imidacloprid-20-
3 (FS246; Yunta)</t>
  </si>
  <si>
    <t>French government provided figure for actual amount exported under this notification. The government provided a total figure of 2109kg of neonic active ingredient exported under 2 export notifications, a11 and a23. The figure given in Column O is an even share of that figure attributed to this notification.</t>
  </si>
  <si>
    <t>a110</t>
  </si>
  <si>
    <t>a111</t>
  </si>
  <si>
    <t>Azerbaijan</t>
  </si>
  <si>
    <t>a112</t>
  </si>
  <si>
    <t>CTD+IMD-FS275 (Gaucho)</t>
  </si>
  <si>
    <t>a113</t>
  </si>
  <si>
    <t>500KG</t>
  </si>
  <si>
    <t>a114</t>
  </si>
  <si>
    <t>Serbia</t>
  </si>
  <si>
    <t>CTD+IMD-FS373 (Yunta Quattro)</t>
  </si>
  <si>
    <t>Redacted</t>
  </si>
  <si>
    <t>a115</t>
  </si>
  <si>
    <t>Australia</t>
  </si>
  <si>
    <t>High income</t>
  </si>
  <si>
    <t>a116</t>
  </si>
  <si>
    <t>a117</t>
  </si>
  <si>
    <t>Chile</t>
  </si>
  <si>
    <t>Clothianidin-32-5(FS480; Janus; FS400+80; CTD+CYB)</t>
  </si>
  <si>
    <t>a118</t>
  </si>
  <si>
    <t>Switzerland</t>
  </si>
  <si>
    <t>Clothianidin 24-39 (Modesto Fung/Plus)</t>
  </si>
  <si>
    <t>a119</t>
  </si>
  <si>
    <t>a12</t>
  </si>
  <si>
    <t>IMIDACLOPRID TB 20 (CORETECT®TREE; MERIT ENERGY; INITIATOR)</t>
  </si>
  <si>
    <t>3072KG</t>
  </si>
  <si>
    <t>a120</t>
  </si>
  <si>
    <t>Argentina</t>
  </si>
  <si>
    <t>a13</t>
  </si>
  <si>
    <t>Morocco</t>
  </si>
  <si>
    <t>Imidacloprid-19-
4 (OD200;
Confidor; Plural)</t>
  </si>
  <si>
    <t>a14</t>
  </si>
  <si>
    <t>a15</t>
  </si>
  <si>
    <t>Imidacloprid-19-
4 (OD 200;
Plural OD 200)</t>
  </si>
  <si>
    <t>a16</t>
  </si>
  <si>
    <t>IMIDACLOPRID
RB 0.03</t>
  </si>
  <si>
    <t>360KG</t>
  </si>
  <si>
    <t>French government provided figure for actual amount exported under this notification. The government provided a total figure of 448kg of imidacloprid exported under 3 export notifications, a16, a47 and a87. The figure given in Column O is an even share of that figure attributed to this notification.</t>
  </si>
  <si>
    <t>a17</t>
  </si>
  <si>
    <t>Saudi Arabia</t>
  </si>
  <si>
    <t>a18</t>
  </si>
  <si>
    <t>Clothianidin-34-5
(FS453; Poncho)</t>
  </si>
  <si>
    <t>a19</t>
  </si>
  <si>
    <t>Kazakhstan</t>
  </si>
  <si>
    <t>Imidacloprid-11
(SC240;
Movento)</t>
  </si>
  <si>
    <t>3600L</t>
  </si>
  <si>
    <t>French government provided figure for actual amount exported under this notification. The government provided a total figure of 901kg of neonic active ingredient exported under 2 export notifications, a19 and a34. The figure given in Column O is an even share of that figure attributed to this notification.</t>
  </si>
  <si>
    <t>a2</t>
  </si>
  <si>
    <t>Belarus</t>
  </si>
  <si>
    <t xml:space="preserve"> 200KG</t>
  </si>
  <si>
    <t>a20</t>
  </si>
  <si>
    <t>Iraq</t>
  </si>
  <si>
    <t>IMIDACLOPRID
SC 200</t>
  </si>
  <si>
    <t>5000L</t>
  </si>
  <si>
    <t>a21</t>
  </si>
  <si>
    <t>Nigeria</t>
  </si>
  <si>
    <t>a22</t>
  </si>
  <si>
    <t>Colombia</t>
  </si>
  <si>
    <t>a23</t>
  </si>
  <si>
    <t>a24</t>
  </si>
  <si>
    <t>Turkey</t>
  </si>
  <si>
    <t>Imidacloprid-30-
4 (SC350;
Confidor)</t>
  </si>
  <si>
    <t>a25</t>
  </si>
  <si>
    <t>a26</t>
  </si>
  <si>
    <t>a27</t>
  </si>
  <si>
    <t>Brazil</t>
  </si>
  <si>
    <t>a28</t>
  </si>
  <si>
    <t>Imidacloprid-18-
2 (SC200;
Confidor;
Premise)</t>
  </si>
  <si>
    <t>a29</t>
  </si>
  <si>
    <t>Imidacloprid-50
(WG51; Confidor
Supra)</t>
  </si>
  <si>
    <t>a3</t>
  </si>
  <si>
    <t>Japan</t>
  </si>
  <si>
    <t xml:space="preserve"> 100KG</t>
  </si>
  <si>
    <t>a30</t>
  </si>
  <si>
    <t>a31</t>
  </si>
  <si>
    <t>Sudan</t>
  </si>
  <si>
    <t>Imidacloprid-48
(FS600; Gaucho)</t>
  </si>
  <si>
    <t>a32</t>
  </si>
  <si>
    <t>Cuba</t>
  </si>
  <si>
    <t>IMD+PCC+TRM
FS 233+50+107
(FS390; Gaucho)</t>
  </si>
  <si>
    <t>a33</t>
  </si>
  <si>
    <t>Senegal</t>
  </si>
  <si>
    <t>a34</t>
  </si>
  <si>
    <t>Imidacloprid-17-
1 (SL200;
Confidor;
Spector)</t>
  </si>
  <si>
    <t>a35</t>
  </si>
  <si>
    <t>Imidacloprid-10-
5 (FS370;
Monceren)</t>
  </si>
  <si>
    <t>a36</t>
  </si>
  <si>
    <t>a37</t>
  </si>
  <si>
    <t>a38</t>
  </si>
  <si>
    <t>a39</t>
  </si>
  <si>
    <t>a4</t>
  </si>
  <si>
    <t>French government provided figure for actual amount exported under this notification. The French Govt gave an overall figure of 10kg of banned neonic exported across two notifications, a4 and a43. The figure given in column O is an even share of that figure.</t>
  </si>
  <si>
    <t>a40</t>
  </si>
  <si>
    <t>Use as insecticide</t>
  </si>
  <si>
    <t>a41</t>
  </si>
  <si>
    <t>a42</t>
  </si>
  <si>
    <t>Korea, Republic of</t>
  </si>
  <si>
    <t>a43</t>
  </si>
  <si>
    <t>IMIDACLOPRID
RB 2.15</t>
  </si>
  <si>
    <t>8018KG</t>
  </si>
  <si>
    <t>a44</t>
  </si>
  <si>
    <t>Imidacloprid-14-
4 (OD190;
Muralla)</t>
  </si>
  <si>
    <t>a45</t>
  </si>
  <si>
    <t>Imidacloprid-17-
1 (SL200;
Confidor,
Spector)</t>
  </si>
  <si>
    <t>a46</t>
  </si>
  <si>
    <t>a47</t>
  </si>
  <si>
    <t>168KG</t>
  </si>
  <si>
    <t>a48</t>
  </si>
  <si>
    <t>Peru</t>
  </si>
  <si>
    <t>a49</t>
  </si>
  <si>
    <t>Clothianidin-20-8 (FS 300; FS250+50; Redigo;  CTD+PTZ)</t>
  </si>
  <si>
    <t>Use as Fungicide</t>
  </si>
  <si>
    <t>a5</t>
  </si>
  <si>
    <t>Ghana</t>
  </si>
  <si>
    <t>a50</t>
  </si>
  <si>
    <t>United States</t>
  </si>
  <si>
    <t>a51</t>
  </si>
  <si>
    <t>a52</t>
  </si>
  <si>
    <t>Clothianidin-21 (FS330; Scenic)</t>
  </si>
  <si>
    <t>a53</t>
  </si>
  <si>
    <t>CTD+IMD-FS466 (Gaucho)</t>
  </si>
  <si>
    <t>a54</t>
  </si>
  <si>
    <t>Clothianidin FS480 (Modesto FS480)</t>
  </si>
  <si>
    <t>a55</t>
  </si>
  <si>
    <t>a56</t>
  </si>
  <si>
    <t>Use as Insceticide</t>
  </si>
  <si>
    <t>a57</t>
  </si>
  <si>
    <t>India</t>
  </si>
  <si>
    <t>1500KG</t>
  </si>
  <si>
    <t>a58</t>
  </si>
  <si>
    <t>Indonesia</t>
  </si>
  <si>
    <t>15000KG</t>
  </si>
  <si>
    <t>a59</t>
  </si>
  <si>
    <t>a6</t>
  </si>
  <si>
    <t>a60</t>
  </si>
  <si>
    <t>a61</t>
  </si>
  <si>
    <t>Singapore</t>
  </si>
  <si>
    <t>20000KG</t>
  </si>
  <si>
    <t>a62</t>
  </si>
  <si>
    <t>a63</t>
  </si>
  <si>
    <t>Algeria</t>
  </si>
  <si>
    <t>a64</t>
  </si>
  <si>
    <t>a65</t>
  </si>
  <si>
    <t>a66</t>
  </si>
  <si>
    <t>a67</t>
  </si>
  <si>
    <t>3000KG</t>
  </si>
  <si>
    <t>a68</t>
  </si>
  <si>
    <t>CTD+IMD-
FS275 (Gaucho)</t>
  </si>
  <si>
    <t>a69</t>
  </si>
  <si>
    <t>IMIDACLOPRID GR 0.05</t>
  </si>
  <si>
    <t>French government provided figure for actual amount exported under this notification. The government provided an overall figure of 900kg of neonic active ingredient across two notifications, a69 and a99. The figure given in column O is an even share of that weight.</t>
  </si>
  <si>
    <t>a7</t>
  </si>
  <si>
    <t>a70</t>
  </si>
  <si>
    <t>Thailand</t>
  </si>
  <si>
    <t>a71</t>
  </si>
  <si>
    <t>a72</t>
  </si>
  <si>
    <t>Imidacloprid-9-3
(SC112;
Connect)</t>
  </si>
  <si>
    <t>a73</t>
  </si>
  <si>
    <t>a74</t>
  </si>
  <si>
    <t>French government provided figure for actual amount exported under this notification. The the govt gave a total figure of 336kg of neonic active ingredient divided between two notifications, a74 and a91. The figure given in Column O is an even share of that weight.</t>
  </si>
  <si>
    <t>a75</t>
  </si>
  <si>
    <t>Tunisia</t>
  </si>
  <si>
    <t>a76</t>
  </si>
  <si>
    <t>a77</t>
  </si>
  <si>
    <t>a78</t>
  </si>
  <si>
    <t>French government provided figure for actual amount exported under this notification. The government provided a total figure of 2074kg of neonic exported under 3 export notifications, a78, a83 and a95. The figure given in Column O is an even share of that figure attributed to this notification.</t>
  </si>
  <si>
    <t>a79</t>
  </si>
  <si>
    <t>a8</t>
  </si>
  <si>
    <t>a80</t>
  </si>
  <si>
    <t>a81</t>
  </si>
  <si>
    <t>Clothianidin-21
(FS330; Scenic)</t>
  </si>
  <si>
    <t>a82</t>
  </si>
  <si>
    <t>a83</t>
  </si>
  <si>
    <t>a84</t>
  </si>
  <si>
    <t>a85</t>
  </si>
  <si>
    <t>a86</t>
  </si>
  <si>
    <t>a87</t>
  </si>
  <si>
    <t>4608KG</t>
  </si>
  <si>
    <t>a88</t>
  </si>
  <si>
    <t>Jordan</t>
  </si>
  <si>
    <t>50KG</t>
  </si>
  <si>
    <t>a89</t>
  </si>
  <si>
    <t>a9</t>
  </si>
  <si>
    <t>a90</t>
  </si>
  <si>
    <t>Imidacloprid-29-
9 (FS350;
Gaucho)</t>
  </si>
  <si>
    <t>a91</t>
  </si>
  <si>
    <t>a92</t>
  </si>
  <si>
    <t>Israel</t>
  </si>
  <si>
    <t>CYB+IMD SC
121,8+243,6B G</t>
  </si>
  <si>
    <t>946L</t>
  </si>
  <si>
    <t>a93</t>
  </si>
  <si>
    <t>a94</t>
  </si>
  <si>
    <t>Clothianidin-47-6
(FS600; Poncho)</t>
  </si>
  <si>
    <t>1000L</t>
  </si>
  <si>
    <t>a95</t>
  </si>
  <si>
    <t>China</t>
  </si>
  <si>
    <t>35000KG</t>
  </si>
  <si>
    <t>a96</t>
  </si>
  <si>
    <t>a97</t>
  </si>
  <si>
    <t>a98</t>
  </si>
  <si>
    <t>Sri Lanka</t>
  </si>
  <si>
    <t>a99</t>
  </si>
  <si>
    <t>Imidacloprid-9-9
(OD145;
Thunder,
Solomon)</t>
  </si>
  <si>
    <t>b1</t>
  </si>
  <si>
    <t>Greece</t>
  </si>
  <si>
    <t>Thiamethoxam</t>
  </si>
  <si>
    <t>153719-23-4</t>
  </si>
  <si>
    <t>MIXTURE</t>
  </si>
  <si>
    <t>ACTARA 25% WG</t>
  </si>
  <si>
    <t>6016KG</t>
  </si>
  <si>
    <t>Category: Pesticide Pesticide use: Insecticide</t>
  </si>
  <si>
    <t>Syngenta</t>
  </si>
  <si>
    <t>Syngenta Hellas AEBE</t>
  </si>
  <si>
    <t>Anthousas Avenue Anthousa - Attiki 153 49 GR</t>
  </si>
  <si>
    <t>ATD_002_2021_Part 2</t>
  </si>
  <si>
    <t>b103</t>
  </si>
  <si>
    <t>CELEST TOP</t>
  </si>
  <si>
    <t>600L</t>
  </si>
  <si>
    <t>Syngenta Production France SAS</t>
  </si>
  <si>
    <t>55, rue du Fond du Vai Saint-Pierre-La-Garenne 27600 FR</t>
  </si>
  <si>
    <t>b104</t>
  </si>
  <si>
    <t>Iran, Islamic Republic of</t>
  </si>
  <si>
    <t>MEMORY 240 SC</t>
  </si>
  <si>
    <t>8320L</t>
  </si>
  <si>
    <t>b105</t>
  </si>
  <si>
    <t>ACTARA 25 WG</t>
  </si>
  <si>
    <t>Category. Pesticide Pesticide use: Insecticide</t>
  </si>
  <si>
    <t>b107</t>
  </si>
  <si>
    <t>Hungary</t>
  </si>
  <si>
    <t>&gt;= 25 - &lt; 30</t>
  </si>
  <si>
    <t>140KG</t>
  </si>
  <si>
    <t>Syngenta Kft</t>
  </si>
  <si>
    <t>Aliz u.2 Budapest 1117 HU</t>
  </si>
  <si>
    <t>b108</t>
  </si>
  <si>
    <t>Armenia</t>
  </si>
  <si>
    <t>EFORIA 247 ZC</t>
  </si>
  <si>
    <t>480KG</t>
  </si>
  <si>
    <t>b111</t>
  </si>
  <si>
    <t>Belgium</t>
  </si>
  <si>
    <t>ENGEO PLENO S</t>
  </si>
  <si>
    <t>2200000L</t>
  </si>
  <si>
    <t>Syngenta Crop Protection NV</t>
  </si>
  <si>
    <t>Louizalaan 489 Brussel 1050 BE</t>
  </si>
  <si>
    <t>b112</t>
  </si>
  <si>
    <t>Kyrgyzstan</t>
  </si>
  <si>
    <t>ENGEO 247 SC</t>
  </si>
  <si>
    <t>480L</t>
  </si>
  <si>
    <t>b114</t>
  </si>
  <si>
    <t>CRUISER 350 FS</t>
  </si>
  <si>
    <t>3000L</t>
  </si>
  <si>
    <t>Insecticide</t>
  </si>
  <si>
    <t>b115</t>
  </si>
  <si>
    <t>ENGEO</t>
  </si>
  <si>
    <t>2400L</t>
  </si>
  <si>
    <t>b117</t>
  </si>
  <si>
    <t>ACTARA 240 SC</t>
  </si>
  <si>
    <t>12800L</t>
  </si>
  <si>
    <t>b118</t>
  </si>
  <si>
    <t>EXCELTO</t>
  </si>
  <si>
    <t>3300L</t>
  </si>
  <si>
    <t>Syngenta Espana S.A.</t>
  </si>
  <si>
    <t>Ribera del Loira Madrid 28042 ES</t>
  </si>
  <si>
    <t>b119</t>
  </si>
  <si>
    <t>200L</t>
  </si>
  <si>
    <t>b12</t>
  </si>
  <si>
    <t>DURIVO 300 SC</t>
  </si>
  <si>
    <t>2520L</t>
  </si>
  <si>
    <t>b120</t>
  </si>
  <si>
    <t>Zambia</t>
  </si>
  <si>
    <t>300L</t>
  </si>
  <si>
    <t>b121</t>
  </si>
  <si>
    <t>b124</t>
  </si>
  <si>
    <t>United Arab Emirates</t>
  </si>
  <si>
    <t>AGRLFLEX 185 SC</t>
  </si>
  <si>
    <t>1440L</t>
  </si>
  <si>
    <t>b125</t>
  </si>
  <si>
    <t>CRUISER 600 FS</t>
  </si>
  <si>
    <t>1920L</t>
  </si>
  <si>
    <t>b126</t>
  </si>
  <si>
    <t>49920L</t>
  </si>
  <si>
    <t>Category: Pesticide Pesticide use. Insecticide</t>
  </si>
  <si>
    <t>b127</t>
  </si>
  <si>
    <t>Austria</t>
  </si>
  <si>
    <t>Taiwan</t>
  </si>
  <si>
    <t>Category. Pesticide Pesticide use. Insecticide</t>
  </si>
  <si>
    <t>Syngenta Agro GmbH</t>
  </si>
  <si>
    <t>Anton-Baumgartner-Strasse 125/2/3/1 Wien 1230 AT</t>
  </si>
  <si>
    <t>b129</t>
  </si>
  <si>
    <t>MERIDIAN 25 % WG</t>
  </si>
  <si>
    <t>240L</t>
  </si>
  <si>
    <t>b13</t>
  </si>
  <si>
    <t>VIBRANCE MAXX CEREAL</t>
  </si>
  <si>
    <t>800L</t>
  </si>
  <si>
    <t>Syngenta Espana SA</t>
  </si>
  <si>
    <t>b131</t>
  </si>
  <si>
    <t>Pakistan</t>
  </si>
  <si>
    <t>VOLIAM FLEXI 300 SC</t>
  </si>
  <si>
    <t>16000L</t>
  </si>
  <si>
    <t>b133</t>
  </si>
  <si>
    <t>SUREN PLUS</t>
  </si>
  <si>
    <t>3840L</t>
  </si>
  <si>
    <t>b134</t>
  </si>
  <si>
    <t>AGRI-FLEX 186 SC</t>
  </si>
  <si>
    <t>8726L</t>
  </si>
  <si>
    <t>b135</t>
  </si>
  <si>
    <t>6600L</t>
  </si>
  <si>
    <t>b137</t>
  </si>
  <si>
    <t>1080L</t>
  </si>
  <si>
    <t>b138</t>
  </si>
  <si>
    <t>4820L</t>
  </si>
  <si>
    <t>b139</t>
  </si>
  <si>
    <t>b14</t>
  </si>
  <si>
    <t>CRUISER OSR 322 FS</t>
  </si>
  <si>
    <t>12000L</t>
  </si>
  <si>
    <t>b140</t>
  </si>
  <si>
    <t>CELEST TOP 312.5 FS</t>
  </si>
  <si>
    <t>b141</t>
  </si>
  <si>
    <t>8118L</t>
  </si>
  <si>
    <t>b142</t>
  </si>
  <si>
    <t>Paraguay</t>
  </si>
  <si>
    <t>CERTICOR INSEC</t>
  </si>
  <si>
    <t>13000L</t>
  </si>
  <si>
    <t>b146</t>
  </si>
  <si>
    <t>780L</t>
  </si>
  <si>
    <t>b147</t>
  </si>
  <si>
    <t>CELEST MAXX 165 FS</t>
  </si>
  <si>
    <t>b149</t>
  </si>
  <si>
    <t>180KG</t>
  </si>
  <si>
    <t>b150</t>
  </si>
  <si>
    <t>MERIDIAN 25 WG</t>
  </si>
  <si>
    <t>240KG</t>
  </si>
  <si>
    <t>b155</t>
  </si>
  <si>
    <t>INSTIVO</t>
  </si>
  <si>
    <t>10800L</t>
  </si>
  <si>
    <t>b156</t>
  </si>
  <si>
    <t>Oman</t>
  </si>
  <si>
    <t>720L</t>
  </si>
  <si>
    <t>b158</t>
  </si>
  <si>
    <t>Uzbekistan</t>
  </si>
  <si>
    <t>Alizu.2 Budapest 1117 HU</t>
  </si>
  <si>
    <t>b159</t>
  </si>
  <si>
    <t>600KG</t>
  </si>
  <si>
    <t>b16</t>
  </si>
  <si>
    <t>51280L</t>
  </si>
  <si>
    <t>b160</t>
  </si>
  <si>
    <t>CRUISER PLUS</t>
  </si>
  <si>
    <t>38400L</t>
  </si>
  <si>
    <t>b161</t>
  </si>
  <si>
    <t>7743KG</t>
  </si>
  <si>
    <t>b162</t>
  </si>
  <si>
    <t>AGRI-FLEX 185 SC</t>
  </si>
  <si>
    <t>b164</t>
  </si>
  <si>
    <t>EFORIA 247 SC</t>
  </si>
  <si>
    <t>3240L</t>
  </si>
  <si>
    <t>b165</t>
  </si>
  <si>
    <t>VOLIAM FLEXI</t>
  </si>
  <si>
    <t>360L</t>
  </si>
  <si>
    <t>b166</t>
  </si>
  <si>
    <t>14400L</t>
  </si>
  <si>
    <t>b167</t>
  </si>
  <si>
    <t>AGRI-FLEX</t>
  </si>
  <si>
    <t>960L</t>
  </si>
  <si>
    <t>b168</t>
  </si>
  <si>
    <t>Ethiopia</t>
  </si>
  <si>
    <t>1200L</t>
  </si>
  <si>
    <t>b17</t>
  </si>
  <si>
    <t>CRUISER</t>
  </si>
  <si>
    <t>34800L</t>
  </si>
  <si>
    <t>b171</t>
  </si>
  <si>
    <t>4320L</t>
  </si>
  <si>
    <t>b176</t>
  </si>
  <si>
    <t>b177</t>
  </si>
  <si>
    <t>VIBRANCE TOP</t>
  </si>
  <si>
    <t>6000L</t>
  </si>
  <si>
    <t>b178</t>
  </si>
  <si>
    <t>b18</t>
  </si>
  <si>
    <t>Mozambique</t>
  </si>
  <si>
    <t>APRON STAR 42 WS</t>
  </si>
  <si>
    <t>400L</t>
  </si>
  <si>
    <t>b180</t>
  </si>
  <si>
    <t>VIBRANCE INTEGRAL 235 FS</t>
  </si>
  <si>
    <t>20480L</t>
  </si>
  <si>
    <t>b181</t>
  </si>
  <si>
    <t>Zimbabwe</t>
  </si>
  <si>
    <t>400KG</t>
  </si>
  <si>
    <t>b184</t>
  </si>
  <si>
    <t>4800L</t>
  </si>
  <si>
    <t>b186</t>
  </si>
  <si>
    <t>9900KG</t>
  </si>
  <si>
    <t>b187</t>
  </si>
  <si>
    <t>VIBRANCE INTEGRAL</t>
  </si>
  <si>
    <t>b189</t>
  </si>
  <si>
    <t>ACTARA</t>
  </si>
  <si>
    <t>235KG</t>
  </si>
  <si>
    <t>b19</t>
  </si>
  <si>
    <t>b191</t>
  </si>
  <si>
    <t>&gt;= 20 - &lt; 25</t>
  </si>
  <si>
    <t>Al iz u.2 Budapest 1117 HU</t>
  </si>
  <si>
    <t>b192</t>
  </si>
  <si>
    <t>ALIKA 247 ZC</t>
  </si>
  <si>
    <t>b194</t>
  </si>
  <si>
    <t>1528KG</t>
  </si>
  <si>
    <t>b197</t>
  </si>
  <si>
    <t>DEMAND DUO</t>
  </si>
  <si>
    <t>b198</t>
  </si>
  <si>
    <t>Qatar</t>
  </si>
  <si>
    <t>b199</t>
  </si>
  <si>
    <t>b2</t>
  </si>
  <si>
    <t>3360L</t>
  </si>
  <si>
    <t>b200</t>
  </si>
  <si>
    <t>2880L</t>
  </si>
  <si>
    <t>b202</t>
  </si>
  <si>
    <t>b203</t>
  </si>
  <si>
    <t>10240L</t>
  </si>
  <si>
    <t>b204</t>
  </si>
  <si>
    <t>AGRLFLEX 18.56% SC</t>
  </si>
  <si>
    <t>7560L</t>
  </si>
  <si>
    <t>b205</t>
  </si>
  <si>
    <t>ADAGE 350 FS</t>
  </si>
  <si>
    <t>1280L</t>
  </si>
  <si>
    <t>b207</t>
  </si>
  <si>
    <t>3308KG</t>
  </si>
  <si>
    <t>b208</t>
  </si>
  <si>
    <t>10000L</t>
  </si>
  <si>
    <t>b209</t>
  </si>
  <si>
    <t>SYNARA 25 WG</t>
  </si>
  <si>
    <t>720KG</t>
  </si>
  <si>
    <t>Syngenta Hellas Single Member S.A.C.I.</t>
  </si>
  <si>
    <t>b21</t>
  </si>
  <si>
    <t>Georgia</t>
  </si>
  <si>
    <t>&gt;= 25 - &lt;30</t>
  </si>
  <si>
    <t>351 KG</t>
  </si>
  <si>
    <t>b210</t>
  </si>
  <si>
    <t>67KG</t>
  </si>
  <si>
    <t>b214</t>
  </si>
  <si>
    <t>b215</t>
  </si>
  <si>
    <t>3200L</t>
  </si>
  <si>
    <t>b216</t>
  </si>
  <si>
    <t>ENGEO 247 ZC</t>
  </si>
  <si>
    <t>b217</t>
  </si>
  <si>
    <t>b219</t>
  </si>
  <si>
    <t>b220</t>
  </si>
  <si>
    <t>b221</t>
  </si>
  <si>
    <t>Viet Nam</t>
  </si>
  <si>
    <t>CRUISER PLUS 312.5 FS</t>
  </si>
  <si>
    <t>4000L</t>
  </si>
  <si>
    <t>b223</t>
  </si>
  <si>
    <t>2900L</t>
  </si>
  <si>
    <t>b224</t>
  </si>
  <si>
    <t>MERIDIAN</t>
  </si>
  <si>
    <t>630KG</t>
  </si>
  <si>
    <t>b226</t>
  </si>
  <si>
    <t>DIVIDEND SUPREME 132 FS</t>
  </si>
  <si>
    <t>67200L</t>
  </si>
  <si>
    <t>b227</t>
  </si>
  <si>
    <t>CRUISER WHITE</t>
  </si>
  <si>
    <t>21600L</t>
  </si>
  <si>
    <t>b228</t>
  </si>
  <si>
    <t>FORCE ZEA 280 FS</t>
  </si>
  <si>
    <t>80550L</t>
  </si>
  <si>
    <t>b229</t>
  </si>
  <si>
    <t>15200L</t>
  </si>
  <si>
    <t>b23</t>
  </si>
  <si>
    <t>FORCE ZEA</t>
  </si>
  <si>
    <t>Re-export</t>
  </si>
  <si>
    <t>b232</t>
  </si>
  <si>
    <t>TENACIUS</t>
  </si>
  <si>
    <t>10200L</t>
  </si>
  <si>
    <t>b233</t>
  </si>
  <si>
    <t>b236</t>
  </si>
  <si>
    <t>b237</t>
  </si>
  <si>
    <t>b240</t>
  </si>
  <si>
    <t>b25</t>
  </si>
  <si>
    <t>CERTICOR INSECTICIDE 248 FS</t>
  </si>
  <si>
    <t>7000L</t>
  </si>
  <si>
    <t>b26</t>
  </si>
  <si>
    <t>2400KG</t>
  </si>
  <si>
    <t>b27</t>
  </si>
  <si>
    <t>b28</t>
  </si>
  <si>
    <t>b3</t>
  </si>
  <si>
    <t>540KG</t>
  </si>
  <si>
    <t>b31</t>
  </si>
  <si>
    <t>SOLVIGO 185 SC</t>
  </si>
  <si>
    <t>b32</t>
  </si>
  <si>
    <t>CELEST MAXX</t>
  </si>
  <si>
    <t>40960L</t>
  </si>
  <si>
    <t>b35</t>
  </si>
  <si>
    <t>153260L</t>
  </si>
  <si>
    <t>b37</t>
  </si>
  <si>
    <t>b38</t>
  </si>
  <si>
    <t>7200L</t>
  </si>
  <si>
    <t>b39</t>
  </si>
  <si>
    <t>ENDIGO ZC</t>
  </si>
  <si>
    <t>b4</t>
  </si>
  <si>
    <t>CRUISER 600 FS SB</t>
  </si>
  <si>
    <t>5120L</t>
  </si>
  <si>
    <t>b41</t>
  </si>
  <si>
    <t>b45</t>
  </si>
  <si>
    <t>8000L</t>
  </si>
  <si>
    <t>b46</t>
  </si>
  <si>
    <t>CRUISER OPTI BULK</t>
  </si>
  <si>
    <t>29000L</t>
  </si>
  <si>
    <t>b47</t>
  </si>
  <si>
    <t>AGRIFLEX 186 SC</t>
  </si>
  <si>
    <t>b48</t>
  </si>
  <si>
    <t>b49</t>
  </si>
  <si>
    <t>10400L</t>
  </si>
  <si>
    <t>b5</t>
  </si>
  <si>
    <t>10880L</t>
  </si>
  <si>
    <t>b50</t>
  </si>
  <si>
    <t>2970KG</t>
  </si>
  <si>
    <t>b51</t>
  </si>
  <si>
    <t>b52</t>
  </si>
  <si>
    <t>Tanzania, United Republic Of</t>
  </si>
  <si>
    <t>210KG</t>
  </si>
  <si>
    <t>b54</t>
  </si>
  <si>
    <t>84000L</t>
  </si>
  <si>
    <t>b55</t>
  </si>
  <si>
    <t>18400L</t>
  </si>
  <si>
    <t>b56</t>
  </si>
  <si>
    <t>2000L</t>
  </si>
  <si>
    <t>b57</t>
  </si>
  <si>
    <t>b58</t>
  </si>
  <si>
    <t>TANDEM</t>
  </si>
  <si>
    <t>b6</t>
  </si>
  <si>
    <t>APRON STAR</t>
  </si>
  <si>
    <t>&gt;= 20 - &lt;25</t>
  </si>
  <si>
    <t>85KG</t>
  </si>
  <si>
    <t>b60</t>
  </si>
  <si>
    <t>CERTICOR</t>
  </si>
  <si>
    <t>b62</t>
  </si>
  <si>
    <t>b63</t>
  </si>
  <si>
    <t>b64</t>
  </si>
  <si>
    <t>1800L</t>
  </si>
  <si>
    <t>b66</t>
  </si>
  <si>
    <t>b67</t>
  </si>
  <si>
    <t>AGRI-FLEX185 SC</t>
  </si>
  <si>
    <t>b68</t>
  </si>
  <si>
    <t>INSTIVO 350 FS</t>
  </si>
  <si>
    <t>b70</t>
  </si>
  <si>
    <t>Palestine, State of</t>
  </si>
  <si>
    <t>b71</t>
  </si>
  <si>
    <t>250KG</t>
  </si>
  <si>
    <t>b72</t>
  </si>
  <si>
    <t>TENACIUS SX</t>
  </si>
  <si>
    <t>20400L</t>
  </si>
  <si>
    <t>b73</t>
  </si>
  <si>
    <t>990KG</t>
  </si>
  <si>
    <t>b74</t>
  </si>
  <si>
    <t>Cameroon</t>
  </si>
  <si>
    <t>672L</t>
  </si>
  <si>
    <t>b78</t>
  </si>
  <si>
    <t>Cote D'Ivoire</t>
  </si>
  <si>
    <t>1344L</t>
  </si>
  <si>
    <t>b8</t>
  </si>
  <si>
    <t>1575KG</t>
  </si>
  <si>
    <t>b80</t>
  </si>
  <si>
    <t>b81</t>
  </si>
  <si>
    <t>46350L</t>
  </si>
  <si>
    <t>b82</t>
  </si>
  <si>
    <t>3272L</t>
  </si>
  <si>
    <t>b84</t>
  </si>
  <si>
    <t>8800L</t>
  </si>
  <si>
    <t>b86</t>
  </si>
  <si>
    <t>b87</t>
  </si>
  <si>
    <t>9000L</t>
  </si>
  <si>
    <t>b88</t>
  </si>
  <si>
    <t>Used for re-export</t>
  </si>
  <si>
    <t>b89</t>
  </si>
  <si>
    <t>1320L</t>
  </si>
  <si>
    <t>b91</t>
  </si>
  <si>
    <t>ENGEO PLENO SC 247</t>
  </si>
  <si>
    <t>b94</t>
  </si>
  <si>
    <t>18640L</t>
  </si>
  <si>
    <t>b95</t>
  </si>
  <si>
    <t>7400L</t>
  </si>
  <si>
    <t>b96</t>
  </si>
  <si>
    <t>b99</t>
  </si>
  <si>
    <t>c1</t>
  </si>
  <si>
    <t>Uganda</t>
  </si>
  <si>
    <t>IMIDACLOPRID 200 SL</t>
  </si>
  <si>
    <t>15-19</t>
  </si>
  <si>
    <t>Imidacloprid 200 SL will be used as a insecticide for agriculture.</t>
  </si>
  <si>
    <t>Adama</t>
  </si>
  <si>
    <t>ADAMA MAKHTESHIM LTD (SPAIN)</t>
  </si>
  <si>
    <t>Principe de Vergara 110 Madrid 28002 ES</t>
  </si>
  <si>
    <t>ATD_024_2021_Batch 2_Redacted</t>
  </si>
  <si>
    <t>c10</t>
  </si>
  <si>
    <t>Poncho 600 FS</t>
  </si>
  <si>
    <t>25000KG</t>
  </si>
  <si>
    <t>Industrial</t>
  </si>
  <si>
    <t>is used for seed treatment</t>
  </si>
  <si>
    <t>BASF</t>
  </si>
  <si>
    <t>BASF SE</t>
  </si>
  <si>
    <t>Carl-Bosch-Str. 38 Ludwigshafen am Rhein 67056 DE</t>
  </si>
  <si>
    <t>c11</t>
  </si>
  <si>
    <t>6600KG</t>
  </si>
  <si>
    <t>c12</t>
  </si>
  <si>
    <t>Denmark</t>
  </si>
  <si>
    <t>Imidacloprid/GCH ZC</t>
  </si>
  <si>
    <t>20000L</t>
  </si>
  <si>
    <t>End-use insecticide product.</t>
  </si>
  <si>
    <t>FMC</t>
  </si>
  <si>
    <t>Cheminova A/S</t>
  </si>
  <si>
    <t>Thyborønvej 76-78 Harboøre DK-7673 DK</t>
  </si>
  <si>
    <t>According to the Danish government, the actual amount of imidacloprid shipped under this notification was 2.592 tonnes.</t>
  </si>
  <si>
    <t>c13</t>
  </si>
  <si>
    <t>Clothianidin 50WG</t>
  </si>
  <si>
    <t>10000KG</t>
  </si>
  <si>
    <t>Sumitomo</t>
  </si>
  <si>
    <t>Sumitomo Cheimical Agro Europe SAS</t>
  </si>
  <si>
    <t>Parc d' Affaires de Crecy 10A, rue de la Voie Lactee Saint Didier au Mont d'Or 69370 FR</t>
  </si>
  <si>
    <t xml:space="preserve">According to Sumitomo, this export did not ultimately take place in 2020. </t>
  </si>
  <si>
    <t>c2</t>
  </si>
  <si>
    <t>Attakan 350 SC</t>
  </si>
  <si>
    <t>25-35</t>
  </si>
  <si>
    <t>UPL</t>
  </si>
  <si>
    <t>Arysta Lifescience</t>
  </si>
  <si>
    <t>ROUTE D'ARTIX BP 80 Nogueres 64150 FR</t>
  </si>
  <si>
    <t>c3</t>
  </si>
  <si>
    <t>Gawa 30 SC</t>
  </si>
  <si>
    <t>2.5-10</t>
  </si>
  <si>
    <t>c4</t>
  </si>
  <si>
    <t>Attakan 344 SE</t>
  </si>
  <si>
    <t>10 TO 20</t>
  </si>
  <si>
    <t>70000L</t>
  </si>
  <si>
    <t>c5</t>
  </si>
  <si>
    <t>c6</t>
  </si>
  <si>
    <t>24000L</t>
  </si>
  <si>
    <t>c7</t>
  </si>
  <si>
    <t>Poncho Plus Ins. Seed Treat</t>
  </si>
  <si>
    <t>10300KG</t>
  </si>
  <si>
    <t>c8</t>
  </si>
  <si>
    <t>Poncho</t>
  </si>
  <si>
    <t>34000KG</t>
  </si>
  <si>
    <t>c9</t>
  </si>
  <si>
    <t>19600L</t>
  </si>
  <si>
    <t>d10</t>
  </si>
  <si>
    <t>United Kingdom</t>
  </si>
  <si>
    <t>NUPRID 600 FS_Ukraine</t>
  </si>
  <si>
    <t>Insecticide for seed treatment</t>
  </si>
  <si>
    <t>NuFarm</t>
  </si>
  <si>
    <t>NuFarm Limited</t>
  </si>
  <si>
    <t>Wyke Lane Wyke BD12 9EJ GB</t>
  </si>
  <si>
    <t>d11</t>
  </si>
  <si>
    <t>GIZMO SUPER_Sudan</t>
  </si>
  <si>
    <t>d12</t>
  </si>
  <si>
    <t>NUPRID 600 FS RED_Russia</t>
  </si>
  <si>
    <t>d13</t>
  </si>
  <si>
    <t>North Macedonia, Republic of</t>
  </si>
  <si>
    <t>IMIDOR 20 SL_Macedonia</t>
  </si>
  <si>
    <t>500L</t>
  </si>
  <si>
    <t>Insecticide for crop protection use</t>
  </si>
  <si>
    <t>NUFARM S.A.S</t>
  </si>
  <si>
    <t>Immeuble West Plaza, 11 rue du Débarcadère Colombes 92700 FR</t>
  </si>
  <si>
    <t>d14</t>
  </si>
  <si>
    <t>NUPRID 200 SL_Tunisia</t>
  </si>
  <si>
    <t>1500L</t>
  </si>
  <si>
    <t>d15</t>
  </si>
  <si>
    <t>NUPRID 200 SL_Macedonia</t>
  </si>
  <si>
    <t>Insecticide for professional crop protection use</t>
  </si>
  <si>
    <t>d3</t>
  </si>
  <si>
    <t>REDACTED</t>
  </si>
  <si>
    <t>2L</t>
  </si>
  <si>
    <t>Agricultural uses</t>
  </si>
  <si>
    <t>INDUSTRIAL QUÍMICA KEY</t>
  </si>
  <si>
    <t>INDUSTRIAL QUÍMICA KEY, S.A.</t>
  </si>
  <si>
    <t>Av Cervera 17  Tàrrega 25300 ES</t>
  </si>
  <si>
    <t>d4</t>
  </si>
  <si>
    <t>5L</t>
  </si>
  <si>
    <t>d5</t>
  </si>
  <si>
    <t>IMIDOR 20 SL</t>
  </si>
  <si>
    <t>Professional use, insecticide</t>
  </si>
  <si>
    <t>Nufarm GmbH &amp; Co KG</t>
  </si>
  <si>
    <t>St.-Peter-Str. Linz A-4021 AT</t>
  </si>
  <si>
    <t>According to Nufarm, this export did not ultimately take place in 2020.</t>
  </si>
  <si>
    <t>d6</t>
  </si>
  <si>
    <t>KILTER_Tunisia</t>
  </si>
  <si>
    <t>Insecticide for crop protection uses</t>
  </si>
  <si>
    <t>d7</t>
  </si>
  <si>
    <t>NUPRID MAX 222 FS_Ukraine</t>
  </si>
  <si>
    <t>15-20</t>
  </si>
  <si>
    <t>Insecticide for professional seed treatment</t>
  </si>
  <si>
    <t>d8</t>
  </si>
  <si>
    <t>NUPRID 600_Georgia</t>
  </si>
  <si>
    <t>d9</t>
  </si>
  <si>
    <t>NUPRID 600_Belarus</t>
  </si>
  <si>
    <t>Notes: There were four export notifications which were provided to Unearthed during this investigation but which have been excluded from this analysis because they are non-agricultural and not intended for outdoor use. Columns in blue are data from export notifications. Columns in yellow are data added by UE. In a minority of cases, governments or companies have informed us of instances where the amount of banned shipped under a specific export notification was greater or less than the amount declared on the notification. In those cases, the amount actually shipped is given in Column O, with further details provided in the Additional Information column</t>
  </si>
  <si>
    <t>Methodology notes: For the purposes  of analysis 1 litre of any product is assumed to = 1 kilo. Where the concentration of active ingredient in a product is expressed as a range (e.g. &gt;=20-&lt;25) it is assumed that the actual concentration is in the midpoint of the range (e.g. 22.5%.)</t>
  </si>
  <si>
    <t>Row Labels</t>
  </si>
  <si>
    <t>Grand Total</t>
  </si>
  <si>
    <t>Count of Unearthed IDNO</t>
  </si>
  <si>
    <t>Sum of Expected yearly amount of the substance/mixture CLEAN (kg/l)</t>
  </si>
  <si>
    <t>Sum of Amount of banned neonicotinoid (kg/l)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</si>
</sst>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Calibri"/>
      <family val="2"/>
      <scheme val="minor"/>
    </font>
    <font>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2" borderId="0" xfId="0" applyFill="1" applyAlignment="1">
      <alignment wrapText="1"/>
    </xf>
    <xf numFmtId="0" fontId="0" fillId="3" borderId="0" xfId="0" applyFill="1" applyAlignment="1">
      <alignment wrapText="1"/>
    </xf>
    <xf numFmtId="14" fontId="0" fillId="3" borderId="0" xfId="0" applyNumberFormat="1" applyFill="1" applyAlignment="1">
      <alignment wrapText="1"/>
    </xf>
    <xf numFmtId="164" fontId="0" fillId="2" borderId="0" xfId="1" applyNumberFormat="1" applyFont="1" applyFill="1" applyAlignment="1">
      <alignment wrapText="1"/>
    </xf>
    <xf numFmtId="0" fontId="0" fillId="0" borderId="0" xfId="0" applyAlignment="1">
      <alignment wrapText="1"/>
    </xf>
    <xf numFmtId="0" fontId="0" fillId="0" borderId="0" xfId="0" applyAlignment="1"/>
    <xf numFmtId="14" fontId="0" fillId="0" borderId="0" xfId="0" applyNumberFormat="1" applyAlignment="1"/>
    <xf numFmtId="164" fontId="0" fillId="0" borderId="0" xfId="1" applyNumberFormat="1" applyFont="1" applyAlignment="1"/>
    <xf numFmtId="43" fontId="0" fillId="0" borderId="0" xfId="1" applyNumberFormat="1" applyFont="1" applyAlignment="1"/>
    <xf numFmtId="14" fontId="0" fillId="0" borderId="0" xfId="0" applyNumberFormat="1"/>
    <xf numFmtId="0" fontId="0" fillId="0" borderId="0" xfId="0" applyFill="1"/>
    <xf numFmtId="0" fontId="2" fillId="0" borderId="0" xfId="0" applyFont="1" applyAlignment="1">
      <alignment vertical="center"/>
    </xf>
    <xf numFmtId="0" fontId="0" fillId="0" borderId="0" xfId="0" applyFill="1" applyAlignment="1"/>
    <xf numFmtId="0" fontId="0" fillId="0" borderId="0" xfId="0" applyNumberFormat="1"/>
    <xf numFmtId="0" fontId="0" fillId="0" borderId="0" xfId="0" applyNumberFormat="1" applyFill="1"/>
    <xf numFmtId="164" fontId="0" fillId="0" borderId="0" xfId="1" applyNumberFormat="1" applyFont="1" applyFill="1" applyAlignment="1"/>
    <xf numFmtId="0" fontId="0" fillId="0" borderId="0" xfId="0" pivotButton="1"/>
    <xf numFmtId="0" fontId="0" fillId="0" borderId="0" xfId="0" applyAlignment="1">
      <alignment horizontal="left"/>
    </xf>
    <xf numFmtId="0" fontId="0" fillId="0" borderId="0" xfId="0" applyAlignment="1">
      <alignment horizontal="left" indent="1"/>
    </xf>
    <xf numFmtId="43" fontId="0" fillId="0" borderId="0" xfId="0" applyNumberFormat="1"/>
  </cellXfs>
  <cellStyles count="2">
    <cellStyle name="Comma" xfId="1" builtinId="3"/>
    <cellStyle name="Normal" xfId="0" builtinId="0"/>
  </cellStyles>
  <dxfs count="1">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ispin Dowler" refreshedDate="44510.720139583333" createdVersion="6" refreshedVersion="6" minRefreshableVersion="3" recordCount="299" xr:uid="{E3F24A58-0528-4132-8B4C-5E2D97876ABC}">
  <cacheSource type="worksheet">
    <worksheetSource ref="A1:X300" sheet="Full Data"/>
  </cacheSource>
  <cacheFields count="25">
    <cacheField name="Unearthed IDNO" numFmtId="0">
      <sharedItems/>
    </cacheField>
    <cacheField name="Exporting party" numFmtId="0">
      <sharedItems count="9">
        <s v="France"/>
        <s v="Spain"/>
        <s v="Germany"/>
        <s v="Greece"/>
        <s v="Hungary"/>
        <s v="Belgium"/>
        <s v="Austria"/>
        <s v="Denmark"/>
        <s v="United Kingdom"/>
      </sharedItems>
    </cacheField>
    <cacheField name="Importing party_x000a_(i.e. importing non- Annex I_x000a_EU country) " numFmtId="0">
      <sharedItems/>
    </cacheField>
    <cacheField name="Annex I Chemical(s)" numFmtId="0">
      <sharedItems/>
    </cacheField>
    <cacheField name="CAS Number" numFmtId="0">
      <sharedItems/>
    </cacheField>
    <cacheField name="EC Number" numFmtId="0">
      <sharedItems containsNonDate="0" containsString="0" containsBlank="1"/>
    </cacheField>
    <cacheField name="Pure substance/ Mixture" numFmtId="0">
      <sharedItems containsBlank="1"/>
    </cacheField>
    <cacheField name="Mixture name/_x000a_trade name" numFmtId="0">
      <sharedItems count="127">
        <s v="Imidacloprid-70_x000a_(WG70;_x000a_Evidence;_x000a_Confidor)"/>
        <s v="Clothianidin-24-3_x000a_(FS510;_x000a_Modesto)"/>
        <s v="Imidacloprid-9-9_x000a_(OD145;_x000a_Thunder)"/>
        <s v="Imidacloprid-70 (WS70; WG70; Gaucho; Evidence; Confidor)"/>
        <s v="Imidacloprid-17-1 (SL200; Confidor, Spector)"/>
        <s v="Imidacloprid"/>
        <s v="Clothianidin-18-6_x000a_(FS273,5;_x000a_Emesto_x000a_Quantum)"/>
        <s v="IMD+PCC+TRM_x000a_FS 233+50+107_x000a_(FS390; Gaucho; Monceren)"/>
        <s v="Imidacloprid-20-_x000a_3 (FS246; Yunta)"/>
        <s v="CTD+IMD-FS275 (Gaucho)"/>
        <s v="Clothianidin"/>
        <s v="CTD+IMD-FS373 (Yunta Quattro)"/>
        <s v="Clothianidin-32-5(FS480; Janus; FS400+80; CTD+CYB)"/>
        <s v="Clothianidin 24-39 (Modesto Fung/Plus)"/>
        <s v="IMIDACLOPRID TB 20 (CORETECT®TREE; MERIT ENERGY; INITIATOR)"/>
        <s v="Imidacloprid-19-_x000a_4 (OD200;_x000a_Confidor; Plural)"/>
        <s v="Imidacloprid-19-_x000a_4 (OD 200;_x000a_Plural OD 200)"/>
        <s v="IMIDACLOPRID_x000a_RB 0.03"/>
        <s v="Clothianidin-34-5_x000a_(FS453; Poncho)"/>
        <s v="Imidacloprid-11_x000a_(SC240;_x000a_Movento)"/>
        <s v="IMIDACLOPRID_x000a_SC 200"/>
        <s v="Imidacloprid-30-_x000a_4 (SC350;_x000a_Confidor)"/>
        <s v="Imidacloprid-18-_x000a_2 (SC200;_x000a_Confidor;_x000a_Premise)"/>
        <s v="Imidacloprid-50_x000a_(WG51; Confidor_x000a_Supra)"/>
        <s v="Imidacloprid-48_x000a_(FS600; Gaucho)"/>
        <s v="IMD+PCC+TRM_x000a_FS 233+50+107_x000a_(FS390; Gaucho)"/>
        <s v="Imidacloprid-17-_x000a_1 (SL200;_x000a_Confidor;_x000a_Spector)"/>
        <s v="Imidacloprid-10-_x000a_5 (FS370;_x000a_Monceren)"/>
        <s v="IMIDACLOPRID_x000a_RB 2.15"/>
        <s v="Imidacloprid-14-_x000a_4 (OD190;_x000a_Muralla)"/>
        <s v="Imidacloprid-17-_x000a_1 (SL200;_x000a_Confidor,_x000a_Spector)"/>
        <s v="Clothianidin-20-8 (FS 300; FS250+50; Redigo;  CTD+PTZ)"/>
        <s v="Clothianidin-21 (FS330; Scenic)"/>
        <s v="CTD+IMD-FS466 (Gaucho)"/>
        <s v="Clothianidin FS480 (Modesto FS480)"/>
        <s v="CTD+IMD-_x000a_FS275 (Gaucho)"/>
        <s v="IMIDACLOPRID GR 0.05"/>
        <s v="Imidacloprid-9-3_x000a_(SC112;_x000a_Connect)"/>
        <s v="Clothianidin-21_x000a_(FS330; Scenic)"/>
        <s v="Imidacloprid-29-_x000a_9 (FS350;_x000a_Gaucho)"/>
        <s v="CYB+IMD SC_x000a_121,8+243,6B G"/>
        <s v="Clothianidin-47-6_x000a_(FS600; Poncho)"/>
        <s v="Imidacloprid-9-9_x000a_(OD145;_x000a_Thunder,_x000a_Solomon)"/>
        <s v="ACTARA 25% WG"/>
        <s v="CELEST TOP"/>
        <s v="MEMORY 240 SC"/>
        <s v="ACTARA 25 WG"/>
        <s v="EFORIA 247 ZC"/>
        <s v="ENGEO PLENO S"/>
        <s v="ENGEO 247 SC"/>
        <s v="CRUISER 350 FS"/>
        <s v="ENGEO"/>
        <s v="ACTARA 240 SC"/>
        <s v="EXCELTO"/>
        <s v="DURIVO 300 SC"/>
        <s v="AGRLFLEX 185 SC"/>
        <s v="CRUISER 600 FS"/>
        <s v="MERIDIAN 25 % WG"/>
        <s v="VIBRANCE MAXX CEREAL"/>
        <s v="VOLIAM FLEXI 300 SC"/>
        <s v="SUREN PLUS"/>
        <s v="AGRI-FLEX 186 SC"/>
        <s v="CRUISER OSR 322 FS"/>
        <s v="CELEST TOP 312.5 FS"/>
        <s v="CERTICOR INSEC"/>
        <s v="CELEST MAXX 165 FS"/>
        <s v="MERIDIAN 25 WG"/>
        <s v="INSTIVO"/>
        <s v="CRUISER PLUS"/>
        <s v="AGRI-FLEX 185 SC"/>
        <s v="EFORIA 247 SC"/>
        <s v="VOLIAM FLEXI"/>
        <s v="AGRI-FLEX"/>
        <s v="CRUISER"/>
        <s v="VIBRANCE TOP"/>
        <s v="APRON STAR 42 WS"/>
        <s v="VIBRANCE INTEGRAL 235 FS"/>
        <s v="VIBRANCE INTEGRAL"/>
        <s v="ACTARA"/>
        <s v="ALIKA 247 ZC"/>
        <s v="DEMAND DUO"/>
        <s v="AGRLFLEX 18.56% SC"/>
        <s v="ADAGE 350 FS"/>
        <s v="SYNARA 25 WG"/>
        <s v="ENGEO 247 ZC"/>
        <s v="CRUISER PLUS 312.5 FS"/>
        <s v="MERIDIAN"/>
        <s v="DIVIDEND SUPREME 132 FS"/>
        <s v="CRUISER WHITE"/>
        <s v="FORCE ZEA 280 FS"/>
        <s v="FORCE ZEA"/>
        <s v="TENACIUS"/>
        <s v="CERTICOR INSECTICIDE 248 FS"/>
        <s v="SOLVIGO 185 SC"/>
        <s v="CELEST MAXX"/>
        <s v="ENDIGO ZC"/>
        <s v="CRUISER 600 FS SB"/>
        <s v="CRUISER OPTI BULK"/>
        <s v="AGRIFLEX 186 SC"/>
        <s v="TANDEM"/>
        <s v="APRON STAR"/>
        <s v="CERTICOR"/>
        <s v="AGRI-FLEX185 SC"/>
        <s v="INSTIVO 350 FS"/>
        <s v="TENACIUS SX"/>
        <s v="ENGEO PLENO SC 247"/>
        <s v="IMIDACLOPRID 200 SL"/>
        <s v="Poncho 600 FS"/>
        <s v="Imidacloprid/GCH ZC"/>
        <s v="Clothianidin 50WG"/>
        <s v="Attakan 350 SC"/>
        <s v="Gawa 30 SC"/>
        <s v="Attakan 344 SE"/>
        <s v="Poncho Plus Ins. Seed Treat"/>
        <s v="Poncho"/>
        <s v="NUPRID 600 FS_Ukraine"/>
        <s v="GIZMO SUPER_Sudan"/>
        <s v="NUPRID 600 FS RED_Russia"/>
        <s v="IMIDOR 20 SL_Macedonia"/>
        <s v="NUPRID 200 SL_Tunisia"/>
        <s v="NUPRID 200 SL_Macedonia"/>
        <s v="REDACTED"/>
        <s v="IMIDOR 20 SL"/>
        <s v="KILTER_Tunisia"/>
        <s v="NUPRID MAX 222 FS_Ukraine"/>
        <s v="NUPRID 600_Georgia"/>
        <s v="NUPRID 600_Belarus"/>
      </sharedItems>
    </cacheField>
    <cacheField name="Concentrati_x000a_on(s) of the_x000a_Annex I_x000a_chemical(s) _x000a_in the _x000a_mixture (%)" numFmtId="0">
      <sharedItems containsBlank="1" containsMixedTypes="1" containsNumber="1" minValue="0.03" maxValue="70"/>
    </cacheField>
    <cacheField name="Concentration CLEAN" numFmtId="0">
      <sharedItems containsSemiMixedTypes="0" containsString="0" containsNumber="1" minValue="2.9999999999999997E-4" maxValue="1"/>
    </cacheField>
    <cacheField name="Expected date of first export" numFmtId="0">
      <sharedItems containsNonDate="0" containsDate="1" containsString="0" containsBlank="1" minDate="2020-09-01T00:00:00" maxDate="2020-12-11T00:00:00"/>
    </cacheField>
    <cacheField name="Expected_x000a_yearly amount_x000a_of the_x000a_substance/mi_x000a_xture" numFmtId="0">
      <sharedItems/>
    </cacheField>
    <cacheField name="Expected yearly amount of the substance/mixture CLEAN (kg/l)" numFmtId="164">
      <sharedItems containsMixedTypes="1" containsNumber="1" containsInteger="1" minValue="2" maxValue="2200000" count="120">
        <n v="300"/>
        <n v="100"/>
        <n v="200"/>
        <n v="1000"/>
        <n v="500"/>
        <s v="Redacted"/>
        <n v="3072"/>
        <n v="360"/>
        <n v="3600"/>
        <n v="5000"/>
        <n v="8018"/>
        <n v="168"/>
        <n v="1500"/>
        <n v="15000"/>
        <n v="20000"/>
        <n v="3000"/>
        <n v="4608"/>
        <n v="50"/>
        <n v="946"/>
        <n v="35000"/>
        <n v="6016"/>
        <n v="600"/>
        <n v="8320"/>
        <n v="140"/>
        <n v="480"/>
        <n v="2200000"/>
        <n v="2400"/>
        <n v="12800"/>
        <n v="3300"/>
        <n v="2520"/>
        <n v="1440"/>
        <n v="1920"/>
        <n v="49920"/>
        <n v="240"/>
        <n v="800"/>
        <n v="16000"/>
        <n v="3840"/>
        <n v="8726"/>
        <n v="6600"/>
        <n v="1080"/>
        <n v="4820"/>
        <n v="12000"/>
        <n v="8118"/>
        <n v="13000"/>
        <n v="780"/>
        <n v="180"/>
        <n v="10800"/>
        <n v="720"/>
        <n v="51280"/>
        <n v="38400"/>
        <n v="7743"/>
        <n v="3240"/>
        <n v="14400"/>
        <n v="960"/>
        <n v="1200"/>
        <n v="34800"/>
        <n v="4320"/>
        <n v="6000"/>
        <n v="400"/>
        <n v="20480"/>
        <n v="4800"/>
        <n v="9900"/>
        <n v="235"/>
        <n v="1528"/>
        <n v="3360"/>
        <n v="2880"/>
        <n v="10240"/>
        <n v="7560"/>
        <n v="1280"/>
        <n v="3308"/>
        <n v="10000"/>
        <n v="351"/>
        <n v="67"/>
        <n v="3200"/>
        <n v="4000"/>
        <n v="2900"/>
        <n v="630"/>
        <n v="67200"/>
        <n v="21600"/>
        <n v="80550"/>
        <n v="15200"/>
        <n v="10200"/>
        <n v="7000"/>
        <n v="540"/>
        <n v="40960"/>
        <n v="153260"/>
        <n v="7200"/>
        <n v="5120"/>
        <n v="8000"/>
        <n v="29000"/>
        <n v="10400"/>
        <n v="10880"/>
        <n v="2970"/>
        <n v="210"/>
        <n v="84000"/>
        <n v="18400"/>
        <n v="2000"/>
        <n v="85"/>
        <n v="1800"/>
        <n v="250"/>
        <n v="20400"/>
        <n v="990"/>
        <n v="672"/>
        <n v="1344"/>
        <n v="1575"/>
        <n v="46350"/>
        <n v="3272"/>
        <n v="8800"/>
        <n v="9000"/>
        <n v="1320"/>
        <n v="18640"/>
        <n v="7400"/>
        <n v="25000"/>
        <n v="70000"/>
        <n v="24000"/>
        <n v="10300"/>
        <n v="34000"/>
        <n v="19600"/>
        <n v="2"/>
        <n v="5"/>
      </sharedItems>
    </cacheField>
    <cacheField name="Amount of banned neonicotinoid (kg/l)" numFmtId="43">
      <sharedItems containsMixedTypes="1" containsNumber="1" minValue="0.10799999999999998" maxValue="310199.99999999994"/>
    </cacheField>
    <cacheField name="Actual amount of banned neonic exported (if provided by company)" numFmtId="43">
      <sharedItems containsMixedTypes="1" containsNumber="1" minValue="0" maxValue="7249"/>
    </cacheField>
    <cacheField name="Foreseen_x000a_category" numFmtId="0">
      <sharedItems/>
    </cacheField>
    <cacheField name="Foreseen use in_x000a_importing country" numFmtId="0">
      <sharedItems containsBlank="1"/>
    </cacheField>
    <cacheField name="Exporter parent company" numFmtId="0">
      <sharedItems count="9">
        <s v="Bayer"/>
        <s v="Syngenta"/>
        <s v="Adama"/>
        <s v="BASF"/>
        <s v="FMC"/>
        <s v="Sumitomo"/>
        <s v="UPL"/>
        <s v="NuFarm"/>
        <s v="INDUSTRIAL QUÍMICA KEY"/>
      </sharedItems>
    </cacheField>
    <cacheField name="Exporter Name" numFmtId="0">
      <sharedItems/>
    </cacheField>
    <cacheField name="Exporter Address" numFmtId="0">
      <sharedItems/>
    </cacheField>
    <cacheField name="Importing party income level" numFmtId="0">
      <sharedItems/>
    </cacheField>
    <cacheField name="Document" numFmtId="0">
      <sharedItems containsBlank="1"/>
    </cacheField>
    <cacheField name="Page" numFmtId="0">
      <sharedItems containsString="0" containsBlank="1" containsNumber="1" containsInteger="1" minValue="1" maxValue="6"/>
    </cacheField>
    <cacheField name="Notes" numFmtId="0">
      <sharedItems containsBlank="1"/>
    </cacheField>
    <cacheField name="Additional Information"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9">
  <r>
    <s v="a1"/>
    <x v="0"/>
    <s v="Kenya"/>
    <s v="Imidacloprid"/>
    <s v="138261-41-3"/>
    <m/>
    <m/>
    <x v="0"/>
    <n v="70"/>
    <n v="0.7"/>
    <d v="2020-11-09T00:00:00"/>
    <s v=" 300KG"/>
    <x v="0"/>
    <n v="210"/>
    <n v="0"/>
    <s v="Pesticide"/>
    <s v="Use as Insecticide."/>
    <x v="0"/>
    <s v="Bayer S.A.S"/>
    <s v="16 rue Jean-Marie Leclair Lyon 09 69266 FR"/>
    <s v="LMIC"/>
    <s v="ATD_024_2021 Batch 1_Redacted"/>
    <m/>
    <m/>
    <s v="French government provided figure for actual amount exported under this notification"/>
  </r>
  <r>
    <s v="a10"/>
    <x v="0"/>
    <s v="Ukraine"/>
    <s v="Clothianidin"/>
    <s v="210880-92-5"/>
    <m/>
    <m/>
    <x v="1"/>
    <n v="24.39"/>
    <n v="0.24390000000000001"/>
    <d v="2020-09-14T00:00:00"/>
    <s v="100KG"/>
    <x v="1"/>
    <n v="24.39"/>
    <n v="0"/>
    <s v="Pesticide"/>
    <s v="Use as Insecticide"/>
    <x v="0"/>
    <s v="Bayer S.A.S"/>
    <s v="16 rue Jean-Marie Leclair Lyon 09 69266 FR"/>
    <s v="LMIC"/>
    <s v="ATD_024_2021 Batch 1_Redacted"/>
    <m/>
    <m/>
    <s v="French government provided figure for actual amount exported under this notification"/>
  </r>
  <r>
    <s v="a100"/>
    <x v="1"/>
    <s v="Mali"/>
    <s v="Imidacloprid"/>
    <s v="138261-41-3"/>
    <m/>
    <m/>
    <x v="2"/>
    <n v="9.9"/>
    <n v="9.9000000000000005E-2"/>
    <d v="2020-09-03T00:00:00"/>
    <s v="200KG"/>
    <x v="2"/>
    <n v="19.8"/>
    <s v="Not provided"/>
    <s v="Pesticide"/>
    <s v="Use as Insecticide"/>
    <x v="0"/>
    <s v="Bayer CropScience S.L."/>
    <s v="Autovia A-3, km342 Quart de Poblet 46930 ES"/>
    <s v="LMIC"/>
    <s v="ATD_024_2021 Batch 1_Redacted"/>
    <m/>
    <m/>
    <m/>
  </r>
  <r>
    <s v="a101"/>
    <x v="1"/>
    <s v="Russian Federation"/>
    <s v="Imidacloprid"/>
    <s v="138261-41-3"/>
    <m/>
    <m/>
    <x v="3"/>
    <n v="70"/>
    <n v="0.7"/>
    <d v="2020-09-22T00:00:00"/>
    <s v="100KG"/>
    <x v="1"/>
    <n v="70"/>
    <s v="Not provided"/>
    <s v="Pesticide"/>
    <s v="Use as Insecticide"/>
    <x v="0"/>
    <s v="Bayer CropScience S.L."/>
    <s v="Autovia A-3, km342 Quart de Poblet 46930 ES"/>
    <s v="LMIC"/>
    <s v="ATD_024_2021 Batch 1_Redacted"/>
    <m/>
    <m/>
    <m/>
  </r>
  <r>
    <s v="a102"/>
    <x v="1"/>
    <s v="Egypt"/>
    <s v="Imidacloprid"/>
    <s v="138261-41-3"/>
    <m/>
    <m/>
    <x v="4"/>
    <n v="17.100000000000001"/>
    <n v="0.17100000000000001"/>
    <d v="2020-09-03T00:00:00"/>
    <s v="100KG"/>
    <x v="1"/>
    <n v="17.100000000000001"/>
    <s v="Not provided"/>
    <s v="Pesticide"/>
    <s v="Use as Insecticide"/>
    <x v="0"/>
    <s v="Bayer CropScience S.L."/>
    <s v="Autovia A-3, km342 Quart de Poblet 46930 ES"/>
    <s v="LMIC"/>
    <s v="ATD_024_2021 Batch 1_Redacted"/>
    <m/>
    <m/>
    <m/>
  </r>
  <r>
    <s v="a103"/>
    <x v="2"/>
    <s v="Mexico"/>
    <s v="Imidacloprid"/>
    <s v="138261-41-3"/>
    <m/>
    <m/>
    <x v="5"/>
    <m/>
    <n v="1"/>
    <d v="2020-09-17T00:00:00"/>
    <s v="1000KG"/>
    <x v="3"/>
    <n v="1000"/>
    <s v="Not provided"/>
    <s v="Pesticide"/>
    <s v="Use as Insecticide"/>
    <x v="0"/>
    <s v="Bayer AG (D)"/>
    <s v="Kaiser-Wilhelm-Allee Leverkusen 51368 DE"/>
    <s v="LMIC"/>
    <s v="ATD_024_2021 Batch 1_Redacted"/>
    <m/>
    <m/>
    <m/>
  </r>
  <r>
    <s v="a104"/>
    <x v="0"/>
    <s v="Ukraine"/>
    <s v="Imidacloprid"/>
    <s v="138261-41-3"/>
    <m/>
    <m/>
    <x v="4"/>
    <n v="17.100000000000001"/>
    <n v="0.17100000000000001"/>
    <d v="2020-09-15T00:00:00"/>
    <s v="100KG"/>
    <x v="1"/>
    <n v="17.100000000000001"/>
    <n v="6749.5"/>
    <s v="Pesticide"/>
    <s v="Use as Insecticide"/>
    <x v="0"/>
    <s v="Bayer S.A.S"/>
    <s v="16 rue Jean-Marie Leclair Lyon 09 69266 FR"/>
    <s v="LMIC"/>
    <s v="ATD_024_2021 Batch 1_Redacted"/>
    <m/>
    <m/>
    <s v="French government provided figure for actual amount exported under this notification. The government gave an overall figure of 13,499kg of neonic active ingredient across two notifications, a72 and a104. The figure given in column O is an even share of that weight. "/>
  </r>
  <r>
    <s v="a106"/>
    <x v="0"/>
    <s v="Russian Federation"/>
    <s v="Clothianidin"/>
    <s v="210880-92-5"/>
    <m/>
    <m/>
    <x v="6"/>
    <n v="18.600000000000001"/>
    <n v="0.18600000000000003"/>
    <d v="2020-09-14T00:00:00"/>
    <s v="100KG"/>
    <x v="1"/>
    <n v="18.600000000000001"/>
    <n v="2268"/>
    <s v="Pesticide"/>
    <s v="Use as Insecticide"/>
    <x v="0"/>
    <s v="Bayer S.A.S"/>
    <s v="16 rue Jean-Marie Leclair Lyon 09 69266 FR"/>
    <s v="LMIC"/>
    <s v="ATD_024_2021 Batch 1_Redacted"/>
    <n v="4"/>
    <m/>
    <s v="French government provided figure for actual amount exported under this notification. The government provided a total figure of 4536kg of neonic active ingredient exported under 2 export notifications, a106 and a81. The figure given in Column O is an even share of that figure."/>
  </r>
  <r>
    <s v="a107"/>
    <x v="0"/>
    <s v="South Africa"/>
    <s v="Imidacloprid"/>
    <s v="137-26-8"/>
    <m/>
    <m/>
    <x v="7"/>
    <n v="9.15"/>
    <n v="9.1499999999999998E-2"/>
    <d v="2020-10-13T00:00:00"/>
    <s v="100KG"/>
    <x v="1"/>
    <n v="9.15"/>
    <n v="7249"/>
    <s v="Pesticide"/>
    <s v="Use as Insecticide"/>
    <x v="0"/>
    <s v="Bayer S.A.S"/>
    <s v="17 rue Jean-Marie Leclair Lyon 09 69266 FR"/>
    <s v="LMIC"/>
    <s v="ATD_024_2021 Batch 1_Redacted"/>
    <n v="4"/>
    <m/>
    <s v="French government provided figure for actual amount exported under this notification. Govt gave an overall figure of 14,498kg of active ingredient across two notifications, a107 and a 64. Figure given in Column O is an even share of that amount."/>
  </r>
  <r>
    <s v="a108"/>
    <x v="0"/>
    <s v="Burkina Faso"/>
    <s v="Imidacloprid"/>
    <s v="137-26-8"/>
    <m/>
    <m/>
    <x v="7"/>
    <n v="9.15"/>
    <n v="9.1499999999999998E-2"/>
    <d v="2020-10-13T00:00:00"/>
    <s v="100KG"/>
    <x v="1"/>
    <n v="9.15"/>
    <n v="0"/>
    <s v="Pesticide"/>
    <s v="Use as Insecticide"/>
    <x v="0"/>
    <s v="Bayer S.A.S"/>
    <s v="17 rue Jean-Marie Leclair Lyon 09 69266 FR"/>
    <s v="LMIC"/>
    <s v="ATD_024_2021 Batch 1_Redacted"/>
    <n v="4"/>
    <m/>
    <s v="French government provided figure for actual amount exported under this notification"/>
  </r>
  <r>
    <s v="a109"/>
    <x v="0"/>
    <s v="Benin"/>
    <s v="Imidacloprid"/>
    <s v="137-26-8"/>
    <m/>
    <m/>
    <x v="7"/>
    <n v="9.15"/>
    <n v="9.1499999999999998E-2"/>
    <d v="2020-09-23T00:00:00"/>
    <s v="100KG"/>
    <x v="1"/>
    <n v="9.15"/>
    <n v="0"/>
    <s v="Pesticide"/>
    <s v="Use as Insecticide"/>
    <x v="0"/>
    <s v="Bayer S.A.S"/>
    <s v="17 rue Jean-Marie Leclair Lyon 09 69266 FR"/>
    <s v="LMIC"/>
    <s v="ATD_024_2021 Batch 1_Redacted"/>
    <n v="4"/>
    <m/>
    <s v="French government provided figure for actual amount exported under this notification"/>
  </r>
  <r>
    <s v="a11"/>
    <x v="0"/>
    <s v="Guatemala"/>
    <s v="Imidacloprid"/>
    <s v="138261-41-3"/>
    <m/>
    <m/>
    <x v="8"/>
    <n v="20.3"/>
    <n v="0.20300000000000001"/>
    <d v="2020-09-15T00:00:00"/>
    <s v="100KG"/>
    <x v="1"/>
    <n v="20.3"/>
    <n v="1054.5"/>
    <s v="Pesticide"/>
    <s v="Use as Insecticide"/>
    <x v="0"/>
    <s v="Bayer S.A.S"/>
    <s v="16 rue Jean-Marie Leclair Lyon 09 69266 FR"/>
    <s v="LMIC"/>
    <s v="ATD_024_2021 Batch 1_Redacted"/>
    <m/>
    <m/>
    <s v="French government provided figure for actual amount exported under this notification. The government provided a total figure of 2109kg of neonic active ingredient exported under 2 export notifications, a11 and a23. The figure given in Column O is an even share of that figure attributed to this notification."/>
  </r>
  <r>
    <s v="a110"/>
    <x v="2"/>
    <s v="South Africa"/>
    <s v="Imidacloprid"/>
    <s v="137-26-8"/>
    <m/>
    <m/>
    <x v="7"/>
    <n v="9.15"/>
    <n v="9.1499999999999998E-2"/>
    <d v="2020-10-13T00:00:00"/>
    <s v="100KG"/>
    <x v="1"/>
    <n v="9.15"/>
    <s v="Not provided"/>
    <s v="Pesticide"/>
    <s v="Use as Insecticide"/>
    <x v="0"/>
    <s v="Bayer AG (D)"/>
    <s v="Kaiser-Wilhelm-Allee Leverkusen 51368 DE"/>
    <s v="LMIC"/>
    <s v="ATD_024_2021 Batch 1_Redacted"/>
    <n v="4"/>
    <m/>
    <m/>
  </r>
  <r>
    <s v="a111"/>
    <x v="0"/>
    <s v="Azerbaijan"/>
    <s v="Clothianidin"/>
    <s v="210880-92-5"/>
    <m/>
    <m/>
    <x v="6"/>
    <n v="18.600000000000001"/>
    <n v="0.18600000000000003"/>
    <d v="2020-11-09T00:00:00"/>
    <s v="100KG"/>
    <x v="1"/>
    <n v="18.600000000000001"/>
    <n v="0"/>
    <s v="Pesticide"/>
    <s v="Use as Insecticide"/>
    <x v="0"/>
    <s v="Bayer S.A.S"/>
    <s v="17 rue Jean-Marie Leclair Lyon 09 69266 FR"/>
    <s v="LMIC"/>
    <s v="ATD_024_2021 Batch 1_Redacted"/>
    <n v="4"/>
    <m/>
    <s v="French government provided figure for actual amount exported under this notification"/>
  </r>
  <r>
    <s v="a112"/>
    <x v="0"/>
    <s v="Ukraine"/>
    <s v="Clothianidin"/>
    <s v="210880-92-5"/>
    <m/>
    <m/>
    <x v="9"/>
    <n v="8.9"/>
    <n v="8.900000000000001E-2"/>
    <d v="2020-09-14T00:00:00"/>
    <s v="100KG"/>
    <x v="1"/>
    <n v="8.9"/>
    <n v="1206"/>
    <s v="Pesticide"/>
    <s v="Use as Insecticide"/>
    <x v="0"/>
    <s v="Bayer S.A.S"/>
    <s v="17 rue Jean-Marie Leclair Lyon 09 69266 FR"/>
    <s v="LMIC"/>
    <s v="ATD_024_2021 Batch 1_Redacted"/>
    <n v="4"/>
    <m/>
    <s v="French government provided figure for actual amount exported under this notification"/>
  </r>
  <r>
    <s v="a113"/>
    <x v="2"/>
    <s v="Russian Federation"/>
    <s v="Clothianidin"/>
    <s v="210880-92-5"/>
    <m/>
    <m/>
    <x v="10"/>
    <m/>
    <n v="1"/>
    <d v="2020-11-03T00:00:00"/>
    <s v="500KG"/>
    <x v="4"/>
    <n v="500"/>
    <s v="Not provided"/>
    <s v="Pesticide"/>
    <s v="Use as Insecticide"/>
    <x v="0"/>
    <s v="Bayer AG (D)"/>
    <s v="Kaiser-Wilhelm-Allee Leverkusen 51368 DE"/>
    <s v="LMIC"/>
    <s v="ATD_024_2021 Batch 1_Redacted"/>
    <n v="4"/>
    <m/>
    <m/>
  </r>
  <r>
    <s v="a114"/>
    <x v="2"/>
    <s v="Serbia"/>
    <s v="Clothianidin"/>
    <s v="138261-41-3"/>
    <m/>
    <m/>
    <x v="11"/>
    <n v="13.7"/>
    <n v="0.13699999999999998"/>
    <d v="2020-09-01T00:00:00"/>
    <s v="Redacted"/>
    <x v="5"/>
    <s v="Redacted"/>
    <s v="Not provided"/>
    <s v="Pesticide"/>
    <s v="Use as Insecticide"/>
    <x v="0"/>
    <s v="Bayer AG (D)"/>
    <s v="Kaiser-Wilhelm-Allee Leverkusen 51368 DE"/>
    <s v="LMIC"/>
    <s v="ATD_024_2021 Batch 1_Redacted"/>
    <n v="4"/>
    <m/>
    <m/>
  </r>
  <r>
    <s v="a115"/>
    <x v="2"/>
    <s v="Australia"/>
    <s v="Clothianidin"/>
    <s v="210880-92-5"/>
    <m/>
    <m/>
    <x v="10"/>
    <m/>
    <n v="1"/>
    <d v="2020-09-01T00:00:00"/>
    <s v="1000KG"/>
    <x v="3"/>
    <n v="1000"/>
    <s v="Not provided"/>
    <s v="Pesticide"/>
    <s v="Use as Insecticide"/>
    <x v="0"/>
    <s v="Bayer AG (D)"/>
    <s v="Kaiser-Wilhelm-Allee Leverkusen 51368 DE"/>
    <s v="High income"/>
    <s v="ATD_024_2021 Batch 1_Redacted"/>
    <n v="4"/>
    <m/>
    <m/>
  </r>
  <r>
    <s v="a116"/>
    <x v="0"/>
    <s v="Ukraine"/>
    <s v="Clothianidin"/>
    <s v="210880-92-5"/>
    <m/>
    <m/>
    <x v="6"/>
    <n v="18.600000000000001"/>
    <n v="0.18600000000000003"/>
    <d v="2020-09-14T00:00:00"/>
    <s v="100KG"/>
    <x v="1"/>
    <n v="18.600000000000001"/>
    <n v="0"/>
    <s v="Pesticide"/>
    <s v="Use as Insecticide"/>
    <x v="0"/>
    <s v="Bayer S.A.S"/>
    <s v="17 rue Jean-Marie Leclair Lyon 09 69266 FR"/>
    <s v="LMIC"/>
    <s v="ATD_024_2021 Batch 1_Redacted"/>
    <n v="4"/>
    <m/>
    <s v="French government provided figure for actual amount exported under this notification"/>
  </r>
  <r>
    <s v="a117"/>
    <x v="0"/>
    <s v="Chile"/>
    <s v="Clothianidin"/>
    <s v="210880-92-5"/>
    <m/>
    <m/>
    <x v="12"/>
    <n v="32.5"/>
    <n v="0.32500000000000001"/>
    <d v="2020-09-15T00:00:00"/>
    <s v="100KG"/>
    <x v="1"/>
    <n v="32.5"/>
    <n v="936"/>
    <s v="Pesticide"/>
    <s v="Use as Insecticide"/>
    <x v="0"/>
    <s v="Bayer AG (D)"/>
    <s v="17 rue Jean-Marie Leclair Lyon 09 69266 FR"/>
    <s v="High income"/>
    <s v="ATD_024_2021 Batch 1_Redacted"/>
    <n v="4"/>
    <m/>
    <m/>
  </r>
  <r>
    <s v="a118"/>
    <x v="2"/>
    <s v="Switzerland"/>
    <s v="Clothianidin"/>
    <s v="210880-92-5"/>
    <m/>
    <m/>
    <x v="13"/>
    <n v="24.39"/>
    <n v="0.24390000000000001"/>
    <d v="2020-09-01T00:00:00"/>
    <s v="Redacted"/>
    <x v="5"/>
    <s v="Redacted"/>
    <s v="Not provided"/>
    <s v="Pesticide"/>
    <s v="Use as Insecticide"/>
    <x v="0"/>
    <s v="Bayer AG (D)"/>
    <s v="Kaiser-Wilhelm-Allee Leverkusen 51368 DE"/>
    <s v="High income"/>
    <s v="ATD_024_2021 Batch 1_Redacted"/>
    <n v="4"/>
    <m/>
    <m/>
  </r>
  <r>
    <s v="a119"/>
    <x v="2"/>
    <s v="Ukraine"/>
    <s v="Clothianidin"/>
    <s v="210880-92-5"/>
    <m/>
    <m/>
    <x v="13"/>
    <n v="24.39"/>
    <n v="0.24390000000000001"/>
    <d v="2020-09-01T00:00:00"/>
    <s v="1000KG"/>
    <x v="3"/>
    <n v="243.9"/>
    <s v="Not provided"/>
    <s v="Pesticide"/>
    <s v="Use as Insecticide"/>
    <x v="0"/>
    <s v="Bayer AG (D)"/>
    <s v="Kaiser-Wilhelm-Allee Leverkusen 51368 DE"/>
    <s v="LMIC"/>
    <s v="ATD_024_2021 Batch 1_Redacted"/>
    <n v="4"/>
    <m/>
    <m/>
  </r>
  <r>
    <s v="a12"/>
    <x v="0"/>
    <s v="Ukraine"/>
    <s v="Imidacloprid"/>
    <s v="138261-41-3"/>
    <m/>
    <m/>
    <x v="14"/>
    <n v="20"/>
    <n v="0.2"/>
    <d v="2020-09-01T00:00:00"/>
    <s v="3072KG"/>
    <x v="6"/>
    <n v="614.40000000000009"/>
    <n v="0"/>
    <s v="Pesticide"/>
    <s v="Use as Insecticide"/>
    <x v="0"/>
    <s v="Bayer S.A.S"/>
    <s v="16 rue Jean-Marie Leclair Lyon 09 69266 FR"/>
    <s v="LMIC"/>
    <s v="ATD_024_2021 Batch 1_Redacted"/>
    <m/>
    <m/>
    <s v="French government provided figure for actual amount exported under this notification"/>
  </r>
  <r>
    <s v="a120"/>
    <x v="2"/>
    <s v="Argentina"/>
    <s v="Clothianidin"/>
    <s v="210880-92-5"/>
    <m/>
    <m/>
    <x v="10"/>
    <m/>
    <n v="1"/>
    <d v="2020-09-01T00:00:00"/>
    <s v="1000KG"/>
    <x v="3"/>
    <n v="1000"/>
    <s v="Not provided"/>
    <s v="Pesticide"/>
    <s v="Use as Insecticide"/>
    <x v="0"/>
    <s v="Bayer AG (D)"/>
    <s v="Kaiser-Wilhelm-Allee Leverkusen 51368 DE"/>
    <s v="LMIC"/>
    <s v="ATD_024_2021 Batch 1_Redacted"/>
    <n v="4"/>
    <m/>
    <m/>
  </r>
  <r>
    <s v="a13"/>
    <x v="1"/>
    <s v="Morocco"/>
    <s v="Imidacloprid"/>
    <s v="138261-41-3"/>
    <m/>
    <m/>
    <x v="15"/>
    <n v="19.399999999999999"/>
    <n v="0.19399999999999998"/>
    <d v="2020-09-03T00:00:00"/>
    <s v="100KG"/>
    <x v="1"/>
    <n v="19.399999999999999"/>
    <s v="Not provided"/>
    <s v="Pesticide"/>
    <s v="Use as Insecticide"/>
    <x v="0"/>
    <s v="Bayer CropScience S.L."/>
    <s v="Autovia A-3, km342 Quart de Poblet 46930 ES"/>
    <s v="LMIC"/>
    <s v="ATD_024_2021 Batch 1_Redacted"/>
    <m/>
    <m/>
    <m/>
  </r>
  <r>
    <s v="a14"/>
    <x v="2"/>
    <s v="Argentina"/>
    <s v="Imidacloprid"/>
    <s v="138261-41-3"/>
    <m/>
    <m/>
    <x v="5"/>
    <m/>
    <n v="1"/>
    <d v="2020-09-17T00:00:00"/>
    <s v="1000KG"/>
    <x v="3"/>
    <n v="1000"/>
    <s v="Not provided"/>
    <s v="Pesticide"/>
    <s v="Use as Insecticide"/>
    <x v="0"/>
    <s v="Bayer AG (D)"/>
    <s v="Kaiser-Wilhelm-Allee Leverkusen 51368 DE"/>
    <s v="LMIC"/>
    <s v="ATD_024_2021 Batch 1_Redacted"/>
    <m/>
    <m/>
    <m/>
  </r>
  <r>
    <s v="a15"/>
    <x v="2"/>
    <s v="Argentina"/>
    <s v="Imidacloprid"/>
    <s v="138261-41-3"/>
    <m/>
    <m/>
    <x v="16"/>
    <n v="19.399999999999999"/>
    <n v="0.19399999999999998"/>
    <d v="2020-09-01T00:00:00"/>
    <s v="1000KG"/>
    <x v="3"/>
    <n v="193.99999999999997"/>
    <s v="Not provided"/>
    <s v="Pesticide"/>
    <s v="Use as Insecticide"/>
    <x v="0"/>
    <s v="Bayer AG (D)"/>
    <s v="Kaiser-Wilhelm-Allee Leverkusen 51368 DE"/>
    <s v="LMIC"/>
    <s v="ATD_024_2021 Batch 1_Redacted"/>
    <m/>
    <m/>
    <m/>
  </r>
  <r>
    <s v="a16"/>
    <x v="0"/>
    <s v="Australia"/>
    <s v="Imidacloprid"/>
    <s v="138261-41-3"/>
    <m/>
    <m/>
    <x v="17"/>
    <n v="0.03"/>
    <n v="2.9999999999999997E-4"/>
    <d v="2020-09-01T00:00:00"/>
    <s v="360KG"/>
    <x v="7"/>
    <n v="0.10799999999999998"/>
    <n v="149.33333333333334"/>
    <s v="Pesticide"/>
    <s v="Use as Insecticide"/>
    <x v="0"/>
    <s v="Bayer S.A.S"/>
    <s v="16 rue Jean-Marie Leclair Lyon 09 69266 FR"/>
    <s v="High income"/>
    <s v="ATD_024_2021 Batch 1_Redacted"/>
    <m/>
    <m/>
    <s v="French government provided figure for actual amount exported under this notification. The government provided a total figure of 448kg of imidacloprid exported under 3 export notifications, a16, a47 and a87. The figure given in Column O is an even share of that figure attributed to this notification."/>
  </r>
  <r>
    <s v="a17"/>
    <x v="0"/>
    <s v="Saudi Arabia"/>
    <s v="Imidacloprid"/>
    <s v="138261-41-3"/>
    <m/>
    <m/>
    <x v="15"/>
    <n v="19.399999999999999"/>
    <n v="0.19399999999999998"/>
    <d v="2020-09-15T00:00:00"/>
    <s v="100KG"/>
    <x v="1"/>
    <n v="19.399999999999999"/>
    <n v="27"/>
    <s v="Pesticide"/>
    <s v="Use as Insecticide"/>
    <x v="0"/>
    <s v="Bayer S.A.S"/>
    <s v="16 rue Jean-Marie Leclair Lyon 09 69266 FR"/>
    <s v="High income"/>
    <s v="ATD_024_2021 Batch 1_Redacted"/>
    <m/>
    <m/>
    <s v="French government provided figure for actual amount exported under this notification"/>
  </r>
  <r>
    <s v="a18"/>
    <x v="0"/>
    <s v="Ukraine"/>
    <s v="Clothianidin"/>
    <s v="210880-92-5"/>
    <m/>
    <m/>
    <x v="18"/>
    <n v="34.5"/>
    <n v="0.34499999999999997"/>
    <d v="2020-09-14T00:00:00"/>
    <s v="100KG"/>
    <x v="1"/>
    <n v="34.5"/>
    <n v="0"/>
    <s v="Pesticide"/>
    <s v="Use as Insecticide"/>
    <x v="0"/>
    <s v="Bayer S.A.S"/>
    <s v="16 rue Jean-Marie Leclair Lyon 09 69266 FR"/>
    <s v="LMIC"/>
    <s v="ATD_024_2021 Batch 1_Redacted"/>
    <m/>
    <m/>
    <s v="French government provided figure for actual amount exported under this notification"/>
  </r>
  <r>
    <s v="a19"/>
    <x v="0"/>
    <s v="Kazakhstan"/>
    <s v="Imidacloprid"/>
    <s v="138261-41-3"/>
    <m/>
    <m/>
    <x v="19"/>
    <n v="11"/>
    <n v="0.11"/>
    <d v="2020-10-09T00:00:00"/>
    <s v="3600L"/>
    <x v="8"/>
    <n v="396"/>
    <n v="450.5"/>
    <s v="Pesticide"/>
    <s v="Use as Insecticide"/>
    <x v="0"/>
    <s v="Bayer S.A.S"/>
    <s v="16 rue Jean-Marie Leclair Lyon 09 69266 FR"/>
    <s v="LMIC"/>
    <s v="ATD_024_2021 Batch 1_Redacted"/>
    <m/>
    <m/>
    <s v="French government provided figure for actual amount exported under this notification. The government provided a total figure of 901kg of neonic active ingredient exported under 2 export notifications, a19 and a34. The figure given in Column O is an even share of that figure attributed to this notification."/>
  </r>
  <r>
    <s v="a2"/>
    <x v="0"/>
    <s v="Belarus"/>
    <s v="Clothianidin"/>
    <s v="210880-92-5"/>
    <m/>
    <m/>
    <x v="1"/>
    <n v="24.39"/>
    <n v="0.24390000000000001"/>
    <d v="2020-09-14T00:00:00"/>
    <s v=" 200KG"/>
    <x v="2"/>
    <n v="48.78"/>
    <n v="0"/>
    <s v="Pesticide"/>
    <s v="Use as Insecticide"/>
    <x v="0"/>
    <s v="Bayer S.A.S"/>
    <s v="16 rue Jean-Marie Leclair Lyon 09 69266 FR"/>
    <s v="LMIC"/>
    <s v="ATD_024_2021 Batch 1_Redacted"/>
    <m/>
    <m/>
    <s v="French government provided figure for actual amount exported under this notification"/>
  </r>
  <r>
    <s v="a20"/>
    <x v="0"/>
    <s v="Iraq"/>
    <s v="Imidacloprid"/>
    <s v="138261-41-3"/>
    <m/>
    <m/>
    <x v="20"/>
    <n v="18.2"/>
    <n v="0.182"/>
    <d v="2020-09-01T00:00:00"/>
    <s v="5000L"/>
    <x v="9"/>
    <n v="910"/>
    <n v="0"/>
    <s v="Pesticide"/>
    <s v="Use as Insecticide"/>
    <x v="0"/>
    <s v="Bayer S.A.S"/>
    <s v="16 rue Jean-Marie Leclair Lyon 09 69266 FR"/>
    <s v="LMIC"/>
    <s v="ATD_024_2021 Batch 1_Redacted"/>
    <m/>
    <m/>
    <s v="French government provided figure for actual amount exported under this notification"/>
  </r>
  <r>
    <s v="a21"/>
    <x v="1"/>
    <s v="Nigeria"/>
    <s v="Imidacloprid"/>
    <s v="138261-41-3"/>
    <m/>
    <m/>
    <x v="15"/>
    <n v="19.399999999999999"/>
    <n v="0.19399999999999998"/>
    <d v="2020-09-03T00:00:00"/>
    <s v="500KG"/>
    <x v="4"/>
    <n v="96.999999999999986"/>
    <s v="Not provided"/>
    <s v="Pesticide"/>
    <s v="Use as Insecticide"/>
    <x v="0"/>
    <s v="Bayer CropScience S.L."/>
    <s v="Autovia A-3, km342 Quart de Poblet 46930 ES"/>
    <s v="LMIC"/>
    <s v="ATD_024_2021 Batch 1_Redacted"/>
    <m/>
    <m/>
    <m/>
  </r>
  <r>
    <s v="a22"/>
    <x v="2"/>
    <s v="Colombia"/>
    <s v="Imidacloprid"/>
    <s v="138261-41-3"/>
    <m/>
    <m/>
    <x v="8"/>
    <n v="20.3"/>
    <n v="0.20300000000000001"/>
    <d v="2020-09-02T00:00:00"/>
    <s v="100KG"/>
    <x v="1"/>
    <n v="20.3"/>
    <s v="Not provided"/>
    <s v="Pesticide"/>
    <s v="Use as Insecticide"/>
    <x v="0"/>
    <s v="Bayer AG (D)"/>
    <s v="Kaiser-Wilhelm-Allee Leverkusen 51368 DE"/>
    <s v="LMIC"/>
    <s v="ATD_024_2021 Batch 1_Redacted"/>
    <m/>
    <m/>
    <m/>
  </r>
  <r>
    <s v="a23"/>
    <x v="0"/>
    <s v="Guatemala"/>
    <s v="Imidacloprid"/>
    <s v="138261-41-3"/>
    <m/>
    <m/>
    <x v="0"/>
    <n v="70"/>
    <n v="0.7"/>
    <d v="2020-09-15T00:00:00"/>
    <s v="100KG"/>
    <x v="1"/>
    <n v="70"/>
    <n v="1054.5"/>
    <s v="Pesticide"/>
    <s v="Use as Insecticide"/>
    <x v="0"/>
    <s v="Bayer S.A.S"/>
    <s v="16 rue Jean-Marie Leclair Lyon 09 69266 FR"/>
    <s v="LMIC"/>
    <s v="ATD_024_2021 Batch 1_Redacted"/>
    <m/>
    <m/>
    <s v="French government provided figure for actual amount exported under this notification. The government provided a total figure of 2109kg of neonic active ingredient exported under 2 export notifications, a11 and a23. The figure given in Column O is an even share of that figure attributed to this notification."/>
  </r>
  <r>
    <s v="a24"/>
    <x v="2"/>
    <s v="Turkey"/>
    <s v="Imidacloprid"/>
    <s v="138261-41-3"/>
    <m/>
    <m/>
    <x v="21"/>
    <n v="30.4"/>
    <n v="0.30399999999999999"/>
    <d v="2020-09-02T00:00:00"/>
    <s v="500KG"/>
    <x v="4"/>
    <n v="152"/>
    <s v="Not provided"/>
    <s v="Pesticide"/>
    <s v="Use as Insecticide"/>
    <x v="0"/>
    <s v="Bayer AG (D)"/>
    <s v="Kaiser-Wilhelm-Allee Leverkusen 51368 DE"/>
    <s v="LMIC"/>
    <s v="ATD_024_2021 Batch 1_Redacted"/>
    <m/>
    <m/>
    <m/>
  </r>
  <r>
    <s v="a25"/>
    <x v="2"/>
    <s v="Guatemala"/>
    <s v="Imidacloprid"/>
    <s v="138261-41-3"/>
    <m/>
    <m/>
    <x v="16"/>
    <n v="19.399999999999999"/>
    <n v="0.19399999999999998"/>
    <d v="2020-09-01T00:00:00"/>
    <s v="100KG"/>
    <x v="1"/>
    <n v="19.399999999999999"/>
    <s v="Not provided"/>
    <s v="Pesticide"/>
    <s v="Use as Insecticide"/>
    <x v="0"/>
    <s v="Bayer AG (D)"/>
    <s v="Kaiser-Wilhelm-Allee Leverkusen 51368 DE"/>
    <s v="LMIC"/>
    <s v="ATD_024_2021 Batch 1_Redacted"/>
    <m/>
    <m/>
    <m/>
  </r>
  <r>
    <s v="a26"/>
    <x v="1"/>
    <s v="Burkina Faso"/>
    <s v="Imidacloprid"/>
    <s v="138261-41-3"/>
    <m/>
    <m/>
    <x v="2"/>
    <n v="9.9"/>
    <n v="9.9000000000000005E-2"/>
    <d v="2020-09-03T00:00:00"/>
    <s v="100KG"/>
    <x v="1"/>
    <n v="9.9"/>
    <s v="Not provided"/>
    <s v="Pesticide"/>
    <s v="Use as Insecticide"/>
    <x v="0"/>
    <s v="Bayer CropScience S.L."/>
    <s v="Autovia A-3, km342 Quart de Poblet 46930 ES"/>
    <s v="LMIC"/>
    <s v="ATD_024_2021 Batch 1_Redacted"/>
    <m/>
    <m/>
    <m/>
  </r>
  <r>
    <s v="a27"/>
    <x v="2"/>
    <s v="Brazil"/>
    <s v="Imidacloprid"/>
    <s v="138261-41-3"/>
    <m/>
    <m/>
    <x v="5"/>
    <m/>
    <n v="1"/>
    <d v="2020-09-01T00:00:00"/>
    <s v="1000KG"/>
    <x v="3"/>
    <n v="1000"/>
    <s v="Not provided"/>
    <s v="Pesticide"/>
    <s v="Use as Insecticide"/>
    <x v="0"/>
    <s v="Bayer AG (D)"/>
    <s v="Kaiser-Wilhelm-Allee Leverkusen 51368 DE"/>
    <s v="LMIC"/>
    <s v="ATD_024_2021 Batch 1_Redacted"/>
    <m/>
    <m/>
    <m/>
  </r>
  <r>
    <s v="a28"/>
    <x v="2"/>
    <s v="Turkey"/>
    <s v="Imidacloprid"/>
    <s v="138261-41-3"/>
    <m/>
    <m/>
    <x v="22"/>
    <n v="18.2"/>
    <n v="0.182"/>
    <d v="2020-09-01T00:00:00"/>
    <s v="100KG"/>
    <x v="1"/>
    <n v="18.2"/>
    <s v="Not provided"/>
    <s v="Pesticide"/>
    <s v="Use as Insecticide"/>
    <x v="0"/>
    <s v="Bayer AG (D)"/>
    <s v="Kaiser-Wilhelm-Allee Leverkusen 51368 DE"/>
    <s v="LMIC"/>
    <s v="ATD_024_2021 Batch 1_Redacted"/>
    <m/>
    <m/>
    <m/>
  </r>
  <r>
    <s v="a29"/>
    <x v="2"/>
    <s v="Brazil"/>
    <s v="Imidacloprid"/>
    <s v="138261-41-3"/>
    <m/>
    <m/>
    <x v="23"/>
    <n v="50"/>
    <n v="0.5"/>
    <d v="2020-09-01T00:00:00"/>
    <s v="100KG"/>
    <x v="1"/>
    <n v="50"/>
    <s v="Not provided"/>
    <s v="Pesticide"/>
    <s v="Use as Insecticide"/>
    <x v="0"/>
    <s v="Bayer AG (D)"/>
    <s v="Kaiser-Wilhelm-Allee Leverkusen 51368 DE"/>
    <s v="LMIC"/>
    <s v="ATD_024_2021 Batch 1_Redacted"/>
    <m/>
    <m/>
    <m/>
  </r>
  <r>
    <s v="a3"/>
    <x v="2"/>
    <s v="Japan"/>
    <s v="Imidacloprid"/>
    <s v="138261-41-3"/>
    <m/>
    <m/>
    <x v="5"/>
    <m/>
    <n v="1"/>
    <d v="2020-10-09T00:00:00"/>
    <s v=" 100KG"/>
    <x v="1"/>
    <n v="100"/>
    <s v="Not provided"/>
    <s v="Pesticide"/>
    <s v="Use as Insecticide"/>
    <x v="0"/>
    <s v="Bayer AG (D)"/>
    <s v="Kaiser-Wilhelm-Allee Leverkusen 51368 DE"/>
    <s v="High income"/>
    <s v="ATD_024_2021 Batch 1_Redacted"/>
    <m/>
    <m/>
    <m/>
  </r>
  <r>
    <s v="a30"/>
    <x v="2"/>
    <s v="Brazil"/>
    <s v="Imidacloprid"/>
    <s v="138261-41-3"/>
    <m/>
    <m/>
    <x v="0"/>
    <n v="70"/>
    <n v="0.7"/>
    <d v="2020-09-01T00:00:00"/>
    <s v="1000KG"/>
    <x v="3"/>
    <n v="700"/>
    <s v="Not provided"/>
    <s v="Pesticide"/>
    <s v="Use as Insecticide"/>
    <x v="0"/>
    <s v="Bayer AG (D)"/>
    <s v="Kaiser-Wilhelm-Allee Leverkusen 51368 DE"/>
    <s v="LMIC"/>
    <s v="ATD_024_2021 Batch 1_Redacted"/>
    <m/>
    <m/>
    <m/>
  </r>
  <r>
    <s v="a31"/>
    <x v="0"/>
    <s v="Sudan"/>
    <s v="Imidacloprid"/>
    <s v="138261-41-3"/>
    <m/>
    <m/>
    <x v="24"/>
    <n v="48"/>
    <n v="0.48"/>
    <d v="2020-09-22T00:00:00"/>
    <s v="100KG"/>
    <x v="1"/>
    <n v="48"/>
    <n v="0"/>
    <s v="Pesticide"/>
    <s v="Use as Insecticide"/>
    <x v="0"/>
    <s v="Bayer S.A.S"/>
    <s v="16 rue Jean-Marie Leclair Lyon 09 69266 FR"/>
    <s v="LMIC"/>
    <s v="ATD_024_2021 Batch 1_Redacted"/>
    <m/>
    <m/>
    <s v="French government provided figure for actual amount exported under this notification"/>
  </r>
  <r>
    <s v="a32"/>
    <x v="0"/>
    <s v="Cuba"/>
    <s v="Imidacloprid"/>
    <s v="137-26-8"/>
    <m/>
    <m/>
    <x v="25"/>
    <n v="9.15"/>
    <n v="9.1499999999999998E-2"/>
    <d v="2020-09-15T00:00:00"/>
    <s v="100KG"/>
    <x v="1"/>
    <n v="9.15"/>
    <n v="0"/>
    <s v="Pesticide"/>
    <s v="Use as Insecticide"/>
    <x v="0"/>
    <s v="Bayer S.A.S"/>
    <s v="16 rue Jean-Marie Leclair Lyon 09 69266 FR"/>
    <s v="LMIC"/>
    <s v="ATD_024_2021 Batch 1_Redacted"/>
    <m/>
    <m/>
    <s v="French government provided figure for actual amount exported under this notification"/>
  </r>
  <r>
    <s v="a33"/>
    <x v="1"/>
    <s v="Senegal"/>
    <s v="Imidacloprid"/>
    <s v="138261-41-3"/>
    <m/>
    <m/>
    <x v="2"/>
    <n v="9.9"/>
    <n v="9.9000000000000005E-2"/>
    <d v="2020-09-03T00:00:00"/>
    <s v="200KG"/>
    <x v="2"/>
    <n v="19.8"/>
    <s v="Not provided"/>
    <s v="Pesticide"/>
    <s v="Use as Insecticide"/>
    <x v="0"/>
    <s v="Bayer CropScience S.L."/>
    <s v="Autovia A-3, km342 Quart de Poblet 46930 ES"/>
    <s v="LMIC"/>
    <s v="ATD_024_2021 Batch 1_Redacted"/>
    <m/>
    <m/>
    <m/>
  </r>
  <r>
    <s v="a34"/>
    <x v="0"/>
    <s v="Kazakhstan"/>
    <s v="Imidacloprid"/>
    <s v="138261-41-3"/>
    <m/>
    <m/>
    <x v="26"/>
    <n v="17.100000000000001"/>
    <n v="0.17100000000000001"/>
    <d v="2020-09-15T00:00:00"/>
    <s v="100KG"/>
    <x v="1"/>
    <n v="17.100000000000001"/>
    <n v="450.5"/>
    <s v="Pesticide"/>
    <s v="Use as Insecticide"/>
    <x v="0"/>
    <s v="Bayer S.A.S"/>
    <s v="16 rue Jean-Marie Leclair Lyon 09 69266 FR"/>
    <s v="LMIC"/>
    <s v="ATD_024_2021 Batch 1_Redacted"/>
    <m/>
    <m/>
    <s v="French government provided figure for actual amount exported under this notification. The government provided a total figure of 901kg of neonic active ingredient exported under 2 export notifications, a19 and a34. The figure given in Column O is an even share of that figure attributed to this notification."/>
  </r>
  <r>
    <s v="a35"/>
    <x v="0"/>
    <s v="Egypt"/>
    <s v="Imidacloprid"/>
    <s v="138261-41-3"/>
    <m/>
    <m/>
    <x v="27"/>
    <n v="10.5"/>
    <n v="0.105"/>
    <d v="2020-09-15T00:00:00"/>
    <s v="100KG"/>
    <x v="1"/>
    <n v="10.5"/>
    <n v="0"/>
    <s v="Pesticide"/>
    <s v="Use as Insecticide"/>
    <x v="0"/>
    <s v="Bayer S.A.S"/>
    <s v="16 rue Jean-Marie Leclair Lyon 09 69266 FR"/>
    <s v="LMIC"/>
    <s v="ATD_024_2021 Batch 1_Redacted"/>
    <m/>
    <m/>
    <s v="French government provided figure for actual amount exported under this notification"/>
  </r>
  <r>
    <s v="a36"/>
    <x v="2"/>
    <s v="Japan"/>
    <s v="Imidacloprid"/>
    <s v="138261-41-3"/>
    <m/>
    <m/>
    <x v="0"/>
    <n v="70"/>
    <n v="0.7"/>
    <d v="2020-09-01T00:00:00"/>
    <s v="100KG"/>
    <x v="1"/>
    <n v="70"/>
    <s v="Not provided"/>
    <s v="Pesticide"/>
    <s v="Use as Insecticide"/>
    <x v="0"/>
    <s v="Bayer AG (D)"/>
    <s v="Kaiser-Wilhelm-Allee Leverkusen 51368 DE"/>
    <s v="High income"/>
    <s v="ATD_024_2021 Batch 1_Redacted"/>
    <m/>
    <m/>
    <m/>
  </r>
  <r>
    <s v="a37"/>
    <x v="2"/>
    <s v="Turkey"/>
    <s v="Imidacloprid"/>
    <s v="138261-41-3"/>
    <m/>
    <m/>
    <x v="19"/>
    <n v="11"/>
    <n v="0.11"/>
    <d v="2020-09-02T00:00:00"/>
    <s v="500KG"/>
    <x v="4"/>
    <n v="55"/>
    <s v="Not provided"/>
    <s v="Pesticide"/>
    <s v="Use as Insecticide"/>
    <x v="0"/>
    <s v="Bayer AG (D)"/>
    <s v="Kaiser-Wilhelm-Allee Leverkusen 51368 DE"/>
    <s v="LMIC"/>
    <s v="ATD_024_2021 Batch 1_Redacted"/>
    <m/>
    <m/>
    <m/>
  </r>
  <r>
    <s v="a38"/>
    <x v="2"/>
    <s v="Colombia"/>
    <s v="Imidacloprid"/>
    <s v="138261-41-3"/>
    <m/>
    <m/>
    <x v="5"/>
    <m/>
    <n v="1"/>
    <d v="2020-09-17T00:00:00"/>
    <s v="1000KG"/>
    <x v="3"/>
    <n v="1000"/>
    <s v="Not provided"/>
    <s v="Pesticide"/>
    <s v="Use as Insecticide"/>
    <x v="0"/>
    <s v="Bayer AG (D)"/>
    <s v="Kaiser-Wilhelm-Allee Leverkusen 51368 DE"/>
    <s v="LMIC"/>
    <s v="ATD_024_2021 Batch 1_Redacted"/>
    <m/>
    <m/>
    <m/>
  </r>
  <r>
    <s v="a39"/>
    <x v="0"/>
    <s v="Russian Federation"/>
    <s v="Imidacloprid"/>
    <s v="138261-41-3"/>
    <m/>
    <m/>
    <x v="19"/>
    <n v="11"/>
    <n v="0.11"/>
    <d v="2020-09-22T00:00:00"/>
    <s v="100KG"/>
    <x v="1"/>
    <n v="11"/>
    <n v="1145"/>
    <s v="Pesticide"/>
    <s v="Use as Insecticide"/>
    <x v="0"/>
    <s v="Bayer S.A.S"/>
    <s v="16 rue Jean-Marie Leclair Lyon 09 69266 FR"/>
    <s v="LMIC"/>
    <s v="ATD_024_2021 Batch 1_Redacted"/>
    <m/>
    <m/>
    <s v="French government provided figure for actual amount exported under this notification"/>
  </r>
  <r>
    <s v="a4"/>
    <x v="0"/>
    <s v="Brazil"/>
    <s v="Imidacloprid"/>
    <s v="138261-41-3"/>
    <m/>
    <m/>
    <x v="17"/>
    <n v="0.03"/>
    <n v="2.9999999999999997E-4"/>
    <d v="2020-09-01T00:00:00"/>
    <s v="1000KG"/>
    <x v="3"/>
    <n v="0.3"/>
    <n v="5"/>
    <s v="Pesticide"/>
    <s v="Use as Insecticide"/>
    <x v="0"/>
    <s v="Bayer S.A.S"/>
    <s v="16 rue Jean-Marie Leclair Lyon 09 69266 FR"/>
    <s v="LMIC"/>
    <s v="ATD_024_2021 Batch 1_Redacted"/>
    <m/>
    <m/>
    <s v="French government provided figure for actual amount exported under this notification. The French Govt gave an overall figure of 10kg of banned neonic exported across two notifications, a4 and a43. The figure given in column O is an even share of that figure."/>
  </r>
  <r>
    <s v="a40"/>
    <x v="0"/>
    <s v="Belarus"/>
    <s v="Clothianidin"/>
    <s v="210880-92-5"/>
    <m/>
    <m/>
    <x v="6"/>
    <n v="18.600000000000001"/>
    <n v="0.18600000000000003"/>
    <d v="2020-09-14T00:00:00"/>
    <s v="100KG"/>
    <x v="1"/>
    <n v="18.600000000000001"/>
    <n v="0"/>
    <s v="Pesticide"/>
    <s v="Use as Insecticide"/>
    <x v="0"/>
    <s v="Bayer S.A.S"/>
    <s v="16 rue Jean-Marie Leclair Lyon 09 69266 FR"/>
    <s v="LMIC"/>
    <s v="ATD_024_2021 Batch 1_Redacted"/>
    <m/>
    <m/>
    <s v="French government provided figure for actual amount exported under this notification"/>
  </r>
  <r>
    <s v="a41"/>
    <x v="2"/>
    <s v="South Africa"/>
    <s v="Imidacloprid"/>
    <s v="138261-41-3"/>
    <m/>
    <m/>
    <x v="24"/>
    <n v="48"/>
    <n v="0.48"/>
    <d v="2020-09-02T00:00:00"/>
    <s v="1000KG"/>
    <x v="3"/>
    <n v="480"/>
    <s v="Not provided"/>
    <s v="Pesticide"/>
    <s v="Use as Insecticide"/>
    <x v="0"/>
    <s v="Bayer AG (D)"/>
    <s v="Kaiser-Wilhelm-Allee Leverkusen 51368 DE"/>
    <s v="LMIC"/>
    <s v="ATD_024_2021 Batch 1_Redacted"/>
    <m/>
    <m/>
    <m/>
  </r>
  <r>
    <s v="a42"/>
    <x v="2"/>
    <s v="Korea, Republic of"/>
    <s v="Imidacloprid"/>
    <s v="138261-41-3"/>
    <m/>
    <m/>
    <x v="5"/>
    <m/>
    <n v="1"/>
    <d v="2020-12-09T00:00:00"/>
    <s v="1000KG"/>
    <x v="3"/>
    <n v="1000"/>
    <s v="Not provided"/>
    <s v="Pesticide"/>
    <s v="Use as Insecticide"/>
    <x v="0"/>
    <s v="Bayer AG (D)"/>
    <s v="Kaiser-Wilhelm-Allee Leverkusen 51368 DE"/>
    <s v="High income"/>
    <s v="ATD_024_2021 Batch 1_Redacted"/>
    <m/>
    <m/>
    <m/>
  </r>
  <r>
    <s v="a43"/>
    <x v="0"/>
    <s v="Brazil"/>
    <s v="Imidacloprid"/>
    <s v="138261-41-3"/>
    <m/>
    <m/>
    <x v="28"/>
    <n v="2.15"/>
    <n v="2.1499999999999998E-2"/>
    <d v="2020-09-01T00:00:00"/>
    <s v="8018KG"/>
    <x v="10"/>
    <n v="172.38699999999997"/>
    <n v="5"/>
    <s v="Pesticide"/>
    <s v="Use as Insecticide"/>
    <x v="0"/>
    <s v="Bayer S.A.S"/>
    <s v="16 rue Jean-Marie Leclair Lyon 09 69266 FR"/>
    <s v="LMIC"/>
    <s v="ATD_024_2021 Batch 1_Redacted"/>
    <m/>
    <m/>
    <s v="French government provided figure for actual amount exported under this notification. The French Govt gave an overall figure of 10kg of banned neonic exported across two notifications, a4 and a43. The figure given in column O is an even share of that figure."/>
  </r>
  <r>
    <s v="a44"/>
    <x v="2"/>
    <s v="Guatemala"/>
    <s v="Imidacloprid"/>
    <s v="138261-41-3"/>
    <m/>
    <m/>
    <x v="29"/>
    <n v="14.4"/>
    <n v="0.14400000000000002"/>
    <d v="2020-09-02T00:00:00"/>
    <s v="100KG"/>
    <x v="1"/>
    <n v="14.400000000000002"/>
    <s v="Not provided"/>
    <s v="Pesticide"/>
    <s v="Use as Insecticide"/>
    <x v="0"/>
    <s v="Bayer AG (D)"/>
    <s v="Kaiser-Wilhelm-Allee Leverkusen 51368 DE"/>
    <s v="LMIC"/>
    <s v="ATD_024_2021 Batch 1_Redacted"/>
    <m/>
    <m/>
    <m/>
  </r>
  <r>
    <s v="a45"/>
    <x v="2"/>
    <s v="Serbia"/>
    <s v="Imidacloprid"/>
    <s v="138261-41-3"/>
    <m/>
    <m/>
    <x v="30"/>
    <n v="17.100000000000001"/>
    <n v="0.17100000000000001"/>
    <d v="2020-09-02T00:00:00"/>
    <s v="500KG"/>
    <x v="4"/>
    <n v="85.5"/>
    <s v="Not provided"/>
    <s v="Pesticide"/>
    <s v="Use as Insecticide"/>
    <x v="0"/>
    <s v="Bayer AG (D)"/>
    <s v="Kaiser-Wilhelm-Allee Leverkusen 51368 DE"/>
    <s v="LMIC"/>
    <s v="ATD_024_2021 Batch 1_Redacted"/>
    <m/>
    <m/>
    <m/>
  </r>
  <r>
    <s v="a46"/>
    <x v="0"/>
    <s v="Colombia"/>
    <s v="Imidacloprid"/>
    <s v="138261-41-3"/>
    <m/>
    <m/>
    <x v="0"/>
    <n v="70"/>
    <n v="0.7"/>
    <d v="2020-09-15T00:00:00"/>
    <s v="100KG"/>
    <x v="1"/>
    <n v="70"/>
    <n v="0"/>
    <s v="Pesticide"/>
    <s v="Use as Insecticide"/>
    <x v="0"/>
    <s v="Bayer S.A.S"/>
    <s v="16 rue Jean-Marie Leclair Lyon 09 69266 FR"/>
    <s v="LMIC"/>
    <s v="ATD_024_2021 Batch 1_Redacted"/>
    <m/>
    <m/>
    <s v="French government provided figure for actual amount exported under this notification"/>
  </r>
  <r>
    <s v="a47"/>
    <x v="0"/>
    <s v="Australia"/>
    <s v="Imidacloprid"/>
    <s v="138261-41-3"/>
    <m/>
    <m/>
    <x v="28"/>
    <n v="2.15"/>
    <n v="2.1499999999999998E-2"/>
    <d v="2020-09-01T00:00:00"/>
    <s v="168KG"/>
    <x v="11"/>
    <n v="3.6119999999999997"/>
    <n v="149.33333333333334"/>
    <s v="Pesticide"/>
    <s v="Use as Insecticide"/>
    <x v="0"/>
    <s v="Bayer S.A.S"/>
    <s v="16 rue Jean-Marie Leclair Lyon 09 69266 FR"/>
    <s v="High income"/>
    <s v="ATD_024_2021 Batch 1_Redacted"/>
    <m/>
    <m/>
    <s v="French government provided figure for actual amount exported under this notification. The government provided a total figure of 448kg of imidacloprid exported under 3 export notifications, a16, a47 and a87. The figure given in Column O is an even share of that figure attributed to this notification."/>
  </r>
  <r>
    <s v="a48"/>
    <x v="2"/>
    <s v="Peru"/>
    <s v="Imidacloprid"/>
    <s v="138261-41-3"/>
    <m/>
    <m/>
    <x v="21"/>
    <n v="30.4"/>
    <n v="0.30399999999999999"/>
    <d v="2020-09-02T00:00:00"/>
    <s v="500KG"/>
    <x v="4"/>
    <n v="152"/>
    <s v="Not provided"/>
    <s v="Pesticide"/>
    <s v="Use as Insecticide"/>
    <x v="0"/>
    <s v="Bayer AG (D)"/>
    <s v="Kaiser-Wilhelm-Allee Leverkusen 51368 DE"/>
    <s v="LMIC"/>
    <s v="ATD_024_2021 Batch 1_Redacted"/>
    <m/>
    <m/>
    <m/>
  </r>
  <r>
    <s v="a49"/>
    <x v="0"/>
    <s v="Kenya"/>
    <s v="Clothianidin"/>
    <s v="210880-92-5"/>
    <m/>
    <m/>
    <x v="31"/>
    <n v="20.84"/>
    <n v="0.2084"/>
    <d v="2020-09-15T00:00:00"/>
    <s v="100KG"/>
    <x v="1"/>
    <n v="20.84"/>
    <n v="0"/>
    <s v="Pesticide"/>
    <s v="Use as Fungicide"/>
    <x v="0"/>
    <s v="Bayer S.A.S"/>
    <s v="16 rue Jean-Marie Leclair Lyon 09 69266 FR"/>
    <s v="LMIC"/>
    <s v="ATD_024_2021 Batch 1_Redacted"/>
    <m/>
    <m/>
    <s v="French government provided figure for actual amount exported under this notification"/>
  </r>
  <r>
    <s v="a5"/>
    <x v="1"/>
    <s v="Ghana"/>
    <s v="Imidacloprid"/>
    <s v="138261-41-3"/>
    <m/>
    <m/>
    <x v="2"/>
    <n v="9.9"/>
    <n v="9.9000000000000005E-2"/>
    <d v="2020-09-03T00:00:00"/>
    <s v="500KG"/>
    <x v="4"/>
    <n v="49.5"/>
    <s v="Not provided"/>
    <s v="Pesticide"/>
    <s v="Use as Insecticide"/>
    <x v="0"/>
    <s v="Bayer CropScience S.L."/>
    <s v="Autovia A-3, km342 Quart de Poblet 46930 ES"/>
    <s v="LMIC"/>
    <s v="ATD_024_2021 Batch 1_Redacted"/>
    <m/>
    <m/>
    <m/>
  </r>
  <r>
    <s v="a50"/>
    <x v="2"/>
    <s v="United States"/>
    <s v="Clothianidin"/>
    <s v="210880-92-5"/>
    <m/>
    <m/>
    <x v="10"/>
    <m/>
    <n v="1"/>
    <d v="2020-09-01T00:00:00"/>
    <s v="1000KG"/>
    <x v="3"/>
    <n v="1000"/>
    <s v="Not provided"/>
    <s v="Pesticide"/>
    <s v="Use as Insecticide"/>
    <x v="0"/>
    <s v="Bayer AG (D)"/>
    <s v="Kaiser-Wilhelm-Allee Leverkusen 51368 DE"/>
    <s v="High income"/>
    <s v="ATD_024_2021 Batch 1_Redacted"/>
    <m/>
    <m/>
    <m/>
  </r>
  <r>
    <s v="a51"/>
    <x v="0"/>
    <s v="Russian Federation"/>
    <s v="Clothianidin"/>
    <s v="210880-92-5"/>
    <m/>
    <m/>
    <x v="9"/>
    <n v="8.9"/>
    <n v="8.900000000000001E-2"/>
    <d v="2020-09-15T00:00:00"/>
    <s v="100KG"/>
    <x v="1"/>
    <n v="8.9"/>
    <n v="0"/>
    <s v="Pesticide"/>
    <s v="Use as Insecticide"/>
    <x v="0"/>
    <s v="Bayer S.A.S"/>
    <s v="16 rue Jean-Marie Leclair Lyon 09 69266 FR"/>
    <s v="LMIC"/>
    <s v="ATD_024_2021 Batch 1_Redacted"/>
    <m/>
    <m/>
    <s v="French government provided figure for actual amount exported under this notification"/>
  </r>
  <r>
    <s v="a52"/>
    <x v="0"/>
    <s v="Argentina"/>
    <s v="Clothianidin"/>
    <s v="210880-92-5"/>
    <m/>
    <m/>
    <x v="32"/>
    <n v="21"/>
    <n v="0.21"/>
    <d v="2020-09-15T00:00:00"/>
    <s v="100KG"/>
    <x v="1"/>
    <n v="21"/>
    <n v="0"/>
    <s v="Pesticide"/>
    <s v="Use as Insecticide"/>
    <x v="0"/>
    <s v="Bayer S.A.S"/>
    <s v="16 rue Jean-Marie Leclair Lyon 09 69266 FR"/>
    <s v="LMIC"/>
    <s v="ATD_024_2021 Batch 1_Redacted"/>
    <m/>
    <m/>
    <s v="French government provided figure for actual amount exported under this notification"/>
  </r>
  <r>
    <s v="a53"/>
    <x v="0"/>
    <s v="Ukraine"/>
    <s v="Clothianidin"/>
    <s v="138261-41-3"/>
    <m/>
    <m/>
    <x v="33"/>
    <n v="18.8"/>
    <n v="0.188"/>
    <d v="2020-09-14T00:00:00"/>
    <s v="100KG"/>
    <x v="1"/>
    <n v="18.8"/>
    <n v="0"/>
    <s v="Pesticide"/>
    <s v="Use as Insecticide"/>
    <x v="0"/>
    <s v="Bayer S.A.S"/>
    <s v="16 rue Jean-Marie Leclair Lyon 09 69266 FR"/>
    <s v="LMIC"/>
    <s v="ATD_024_2021 Batch 1_Redacted"/>
    <m/>
    <m/>
    <s v="French government provided figure for actual amount exported under this notification"/>
  </r>
  <r>
    <s v="a54"/>
    <x v="2"/>
    <s v="Russian Federation"/>
    <s v="Clothianidin"/>
    <s v="210880-92-5"/>
    <m/>
    <m/>
    <x v="34"/>
    <n v="32.5"/>
    <n v="0.32500000000000001"/>
    <d v="2020-09-01T00:00:00"/>
    <s v="1000KG"/>
    <x v="3"/>
    <n v="325"/>
    <s v="Not provided"/>
    <s v="Pesticide"/>
    <s v="Use as Insecticide"/>
    <x v="0"/>
    <s v="Bayer AG (D)"/>
    <s v="Kaiser-Wilhelm-Allee Leverkusen 51368 DE"/>
    <s v="LMIC"/>
    <s v="ATD_024_2021 Batch 1_Redacted"/>
    <m/>
    <m/>
    <m/>
  </r>
  <r>
    <s v="a55"/>
    <x v="0"/>
    <s v="Serbia"/>
    <s v="Clothianidin"/>
    <s v="138261-41-3"/>
    <m/>
    <m/>
    <x v="11"/>
    <n v="13.7"/>
    <n v="0.13699999999999998"/>
    <d v="2020-09-14T00:00:00"/>
    <s v="Redacted"/>
    <x v="5"/>
    <s v="Redacted"/>
    <n v="0"/>
    <s v="Pesticide"/>
    <s v="Use as Insecticide"/>
    <x v="0"/>
    <s v="Bayer S.A.S"/>
    <s v="16 rue Jean-Marie Leclair Lyon 09 69266 FR"/>
    <s v="LMIC"/>
    <s v="ATD_024_2021 Batch 1_Redacted"/>
    <m/>
    <m/>
    <s v="French government provided figure for actual amount exported under this notification"/>
  </r>
  <r>
    <s v="a56"/>
    <x v="1"/>
    <s v="Chile"/>
    <s v="Imidacloprid"/>
    <s v="138261-41-3"/>
    <m/>
    <m/>
    <x v="4"/>
    <n v="17.100000000000001"/>
    <n v="0.17100000000000001"/>
    <d v="2020-09-03T00:00:00"/>
    <s v="500KG"/>
    <x v="4"/>
    <n v="85.5"/>
    <s v="Not provided"/>
    <s v="Pesticide"/>
    <s v="Use as Insceticide"/>
    <x v="0"/>
    <s v="Bayer CropScience S.L."/>
    <s v="Autovia A-3, km342 Quart de Poblet 46930 ES"/>
    <s v="High income"/>
    <s v="ATD_024_2021 Batch 1_Redacted"/>
    <m/>
    <m/>
    <m/>
  </r>
  <r>
    <s v="a57"/>
    <x v="2"/>
    <s v="India"/>
    <s v="Imidacloprid"/>
    <s v="138261-41-3"/>
    <m/>
    <m/>
    <x v="5"/>
    <m/>
    <n v="1"/>
    <d v="2020-11-13T00:00:00"/>
    <s v="1500KG"/>
    <x v="12"/>
    <n v="1500"/>
    <s v="Not provided"/>
    <s v="Pesticide"/>
    <s v="Use as Insecticide"/>
    <x v="0"/>
    <s v="Bayer AG (D)"/>
    <s v="Kaiser-Wilhelm-Allee Leverkusen 51368 DE"/>
    <s v="LMIC"/>
    <s v="ATD_024_2021 Batch 1_Redacted"/>
    <m/>
    <m/>
    <m/>
  </r>
  <r>
    <s v="a58"/>
    <x v="2"/>
    <s v="Indonesia"/>
    <s v="Imidacloprid"/>
    <s v="138261-41-3"/>
    <m/>
    <m/>
    <x v="5"/>
    <m/>
    <n v="1"/>
    <d v="2020-11-03T00:00:00"/>
    <s v="15000KG"/>
    <x v="13"/>
    <n v="15000"/>
    <s v="Not provided"/>
    <s v="Pesticide"/>
    <s v="Use as Insecticide"/>
    <x v="0"/>
    <s v="Bayer AG (D)"/>
    <s v="Kaiser-Wilhelm-Allee Leverkusen 51368 DE"/>
    <s v="LMIC"/>
    <s v="ATD_024_2021 Batch 1_Redacted"/>
    <m/>
    <m/>
    <m/>
  </r>
  <r>
    <s v="a59"/>
    <x v="0"/>
    <s v="Iraq"/>
    <s v="Imidacloprid"/>
    <s v="138261-41-3"/>
    <m/>
    <m/>
    <x v="28"/>
    <n v="2.15"/>
    <n v="2.1499999999999998E-2"/>
    <d v="2020-09-01T00:00:00"/>
    <s v="1000KG"/>
    <x v="3"/>
    <n v="21.5"/>
    <n v="0"/>
    <s v="Pesticide"/>
    <s v="Use as Insecticide"/>
    <x v="0"/>
    <s v="Bayer S.A.S"/>
    <s v="16 rue Jean-Marie Leclair Lyon 09 69266 FR"/>
    <s v="LMIC"/>
    <s v="ATD_024_2021 Batch 1_Redacted"/>
    <m/>
    <m/>
    <s v="French government provided figure for actual amount exported under this notification"/>
  </r>
  <r>
    <s v="a6"/>
    <x v="2"/>
    <s v="United States"/>
    <s v="Imidacloprid"/>
    <s v="138261-41-3"/>
    <m/>
    <m/>
    <x v="5"/>
    <m/>
    <n v="1"/>
    <d v="2020-09-01T00:00:00"/>
    <s v="1000KG"/>
    <x v="3"/>
    <n v="1000"/>
    <s v="Not provided"/>
    <s v="Pesticide"/>
    <s v="Use as Insecticide"/>
    <x v="0"/>
    <s v="Bayer AG (D)"/>
    <s v="Kaiser-Wilhelm-Allee Leverkusen 51368 DE"/>
    <s v="High income"/>
    <s v="ATD_024_2021 Batch 1_Redacted"/>
    <m/>
    <m/>
    <m/>
  </r>
  <r>
    <s v="a60"/>
    <x v="2"/>
    <s v="Colombia"/>
    <s v="Imidacloprid"/>
    <s v="138261-41-3"/>
    <m/>
    <m/>
    <x v="24"/>
    <n v="48"/>
    <n v="0.48"/>
    <d v="2020-09-02T00:00:00"/>
    <s v="500KG"/>
    <x v="4"/>
    <n v="240"/>
    <s v="Not provided"/>
    <s v="Pesticide"/>
    <s v="Use as Insecticide"/>
    <x v="0"/>
    <s v="Bayer AG (D)"/>
    <s v="Kaiser-Wilhelm-Allee Leverkusen 51368 DE"/>
    <s v="LMIC"/>
    <s v="ATD_024_2021 Batch 1_Redacted"/>
    <m/>
    <m/>
    <m/>
  </r>
  <r>
    <s v="a61"/>
    <x v="2"/>
    <s v="Singapore"/>
    <s v="Imidacloprid"/>
    <s v="138261-41-3"/>
    <m/>
    <m/>
    <x v="5"/>
    <m/>
    <n v="1"/>
    <d v="2020-11-24T00:00:00"/>
    <s v="20000KG"/>
    <x v="14"/>
    <n v="20000"/>
    <s v="Not provided"/>
    <s v="Pesticide"/>
    <s v="Use as Insecticide"/>
    <x v="0"/>
    <s v="Bayer AG (D)"/>
    <s v="Kaiser-Wilhelm-Allee Leverkusen 51368 DE"/>
    <s v="High income"/>
    <s v="ATD_024_2021 Batch 1_Redacted"/>
    <m/>
    <m/>
    <m/>
  </r>
  <r>
    <s v="a62"/>
    <x v="1"/>
    <s v="Cuba"/>
    <s v="Imidacloprid"/>
    <s v="138261-41-3"/>
    <m/>
    <m/>
    <x v="29"/>
    <n v="14.4"/>
    <n v="0.14400000000000002"/>
    <d v="2020-09-04T00:00:00"/>
    <s v="100KG"/>
    <x v="1"/>
    <n v="14.400000000000002"/>
    <s v="Not provided"/>
    <s v="Pesticide"/>
    <s v="Use as Insecticide"/>
    <x v="0"/>
    <s v="Bayer CropScience S.L."/>
    <s v="Autovia A-3, km342 Quart de Poblet 46930 ES"/>
    <s v="LMIC"/>
    <s v="ATD_024_2021 Batch 1_Redacted"/>
    <m/>
    <m/>
    <m/>
  </r>
  <r>
    <s v="a63"/>
    <x v="1"/>
    <s v="Algeria"/>
    <s v="Imidacloprid"/>
    <s v="138261-41-3"/>
    <m/>
    <m/>
    <x v="15"/>
    <n v="19.399999999999999"/>
    <n v="0.19399999999999998"/>
    <d v="2020-09-03T00:00:00"/>
    <s v="200KG"/>
    <x v="2"/>
    <n v="38.799999999999997"/>
    <s v="Not provided"/>
    <s v="Pesticide"/>
    <s v="Use as Insecticide"/>
    <x v="0"/>
    <s v="Bayer CropScience S.L."/>
    <s v="Autovia A-3, km342 Quart de Poblet 46930 ES"/>
    <s v="LMIC"/>
    <s v="ATD_024_2021 Batch 1_Redacted"/>
    <m/>
    <m/>
    <m/>
  </r>
  <r>
    <s v="a64"/>
    <x v="0"/>
    <s v="South Africa"/>
    <s v="Imidacloprid"/>
    <s v="138261-41-3"/>
    <m/>
    <m/>
    <x v="0"/>
    <n v="70"/>
    <n v="0.7"/>
    <d v="2020-09-22T00:00:00"/>
    <s v="100KG"/>
    <x v="1"/>
    <n v="70"/>
    <n v="7249"/>
    <s v="Pesticide"/>
    <s v="Use as Insecticide"/>
    <x v="0"/>
    <s v="Bayer S.A.S"/>
    <s v="16 rue Jean-Marie Leclair Lyon 09 69266 FR"/>
    <s v="LMIC"/>
    <s v="ATD_024_2021 Batch 1_Redacted"/>
    <m/>
    <m/>
    <s v="French government provided figure for actual amount exported under this notification. Govt gave an overall figure of 14,498kg of active ingredient across two notifications, a107 and a 64. Figure given in Column O is an even share of that amount."/>
  </r>
  <r>
    <s v="a65"/>
    <x v="2"/>
    <s v="Brazil"/>
    <s v="Clothianidin"/>
    <s v="210880-92-5"/>
    <m/>
    <m/>
    <x v="10"/>
    <m/>
    <n v="1"/>
    <d v="2020-09-01T00:00:00"/>
    <s v="1000KG"/>
    <x v="3"/>
    <n v="1000"/>
    <s v="Not provided"/>
    <s v="Pesticide"/>
    <s v="Use as Insecticide"/>
    <x v="0"/>
    <s v="Bayer AG (D)"/>
    <s v="Kaiser-Wilhelm-Allee Leverkusen 51368 DE"/>
    <s v="LMIC"/>
    <s v="ATD_024_2021 Batch 1_Redacted"/>
    <m/>
    <m/>
    <m/>
  </r>
  <r>
    <s v="a66"/>
    <x v="0"/>
    <s v="Serbia"/>
    <s v="Imidacloprid"/>
    <s v="138261-41-3"/>
    <m/>
    <m/>
    <x v="0"/>
    <n v="70"/>
    <n v="0.7"/>
    <d v="2020-11-17T00:00:00"/>
    <s v="200KG"/>
    <x v="2"/>
    <n v="140"/>
    <n v="140"/>
    <s v="Pesticide"/>
    <s v="Use as Insecticide"/>
    <x v="0"/>
    <s v="Bayer S.A.S"/>
    <s v="16 rue Jean-Marie Leclair Lyon 09 69266 FR"/>
    <s v="LMIC"/>
    <s v="ATD_024_2021 Batch 1_Redacted"/>
    <m/>
    <m/>
    <s v="French government provided figure for actual amount exported under this notification"/>
  </r>
  <r>
    <s v="a67"/>
    <x v="0"/>
    <s v="United States"/>
    <s v="Imidacloprid"/>
    <s v="138261-41-3"/>
    <m/>
    <m/>
    <x v="14"/>
    <n v="20"/>
    <n v="0.2"/>
    <d v="2020-09-01T00:00:00"/>
    <s v="3000KG"/>
    <x v="15"/>
    <n v="600"/>
    <n v="335"/>
    <s v="Pesticide"/>
    <s v="Use as Insecticide"/>
    <x v="0"/>
    <s v="Bayer S.A.S"/>
    <s v="16 rue Jean-Marie Leclair Lyon 09 69266 FR"/>
    <s v="High income"/>
    <s v="ATD_024_2021 Batch 1_Redacted"/>
    <m/>
    <m/>
    <s v="French government provided figure for actual amount exported under this notification"/>
  </r>
  <r>
    <s v="a68"/>
    <x v="0"/>
    <s v="Algeria"/>
    <s v="Clothianidin"/>
    <s v="210880-92-5"/>
    <m/>
    <m/>
    <x v="35"/>
    <n v="8.9"/>
    <n v="8.900000000000001E-2"/>
    <d v="2020-09-14T00:00:00"/>
    <s v="100KG"/>
    <x v="1"/>
    <n v="8.9"/>
    <n v="0"/>
    <s v="Pesticide"/>
    <s v="Use as Insecticide"/>
    <x v="0"/>
    <s v="Bayer S.A.S"/>
    <s v="16 rue Jean-Marie Leclair Lyon 09 69266 FR"/>
    <s v="LMIC"/>
    <s v="ATD_024_2021 Batch 1_Redacted"/>
    <m/>
    <m/>
    <s v="French government provided figure for actual amount exported under this notification"/>
  </r>
  <r>
    <s v="a69"/>
    <x v="0"/>
    <s v="Turkey"/>
    <s v="Imidacloprid"/>
    <s v="138261-41-3"/>
    <m/>
    <m/>
    <x v="36"/>
    <n v="0.05"/>
    <n v="5.0000000000000001E-4"/>
    <d v="2020-09-01T00:00:00"/>
    <s v="3000KG"/>
    <x v="15"/>
    <n v="1.5"/>
    <n v="450"/>
    <s v="Pesticide"/>
    <s v="Use as Insecticide"/>
    <x v="0"/>
    <s v="Bayer S.A.S"/>
    <s v="16 rue Jean-Marie Leclair Lyon 09 69266 FR"/>
    <s v="LMIC"/>
    <s v="ATD_024_2021 Batch 1_Redacted"/>
    <m/>
    <m/>
    <s v="French government provided figure for actual amount exported under this notification. The government provided an overall figure of 900kg of neonic active ingredient across two notifications, a69 and a99. The figure given in column O is an even share of that weight."/>
  </r>
  <r>
    <s v="a7"/>
    <x v="1"/>
    <s v="Kenya"/>
    <s v="Imidacloprid"/>
    <s v="138261-41-3"/>
    <m/>
    <m/>
    <x v="2"/>
    <n v="9.9"/>
    <n v="9.9000000000000005E-2"/>
    <d v="2020-09-03T00:00:00"/>
    <s v="100KG"/>
    <x v="1"/>
    <n v="9.9"/>
    <s v="Not provided"/>
    <s v="Pesticide"/>
    <s v="Use as Insecticide"/>
    <x v="0"/>
    <s v="Bayer CropScience S.L."/>
    <s v="Autovia A-3, km342 Quart de Poblet 46930 ES"/>
    <s v="LMIC"/>
    <s v="ATD_024_2021 Batch 1_Redacted"/>
    <m/>
    <m/>
    <m/>
  </r>
  <r>
    <s v="a70"/>
    <x v="2"/>
    <s v="Thailand"/>
    <s v="Imidacloprid"/>
    <s v="138261-41-3"/>
    <m/>
    <m/>
    <x v="22"/>
    <n v="18.2"/>
    <n v="0.182"/>
    <d v="2020-09-01T00:00:00"/>
    <s v="500KG"/>
    <x v="4"/>
    <n v="91"/>
    <s v="Not provided"/>
    <s v="Pesticide"/>
    <s v="Use as Insecticide"/>
    <x v="0"/>
    <s v="Bayer AG (D)"/>
    <s v="Kaiser-Wilhelm-Allee Leverkusen 51368 DE"/>
    <s v="LMIC"/>
    <s v="ATD_024_2021 Batch 1_Redacted"/>
    <m/>
    <m/>
    <m/>
  </r>
  <r>
    <s v="a71"/>
    <x v="2"/>
    <s v="South Africa"/>
    <s v="Imidacloprid"/>
    <s v="138261-41-3"/>
    <m/>
    <m/>
    <x v="2"/>
    <n v="9.9"/>
    <n v="9.9000000000000005E-2"/>
    <d v="2020-09-02T00:00:00"/>
    <s v="100KG"/>
    <x v="1"/>
    <n v="9.9"/>
    <s v="Not provided"/>
    <s v="Pesticide"/>
    <s v="Use as Insecticide"/>
    <x v="0"/>
    <s v="Bayer AG (D)"/>
    <s v="Kaiser-Wilhelm-Allee Leverkusen 51368 DE"/>
    <s v="LMIC"/>
    <s v="ATD_024_2021 Batch 1_Redacted"/>
    <m/>
    <m/>
    <m/>
  </r>
  <r>
    <s v="a72"/>
    <x v="0"/>
    <s v="Ukraine"/>
    <s v="Imidacloprid"/>
    <s v="138261-41-3"/>
    <m/>
    <m/>
    <x v="37"/>
    <n v="9.3000000000000007"/>
    <n v="9.3000000000000013E-2"/>
    <d v="2020-09-15T00:00:00"/>
    <s v="100KG"/>
    <x v="1"/>
    <n v="9.3000000000000007"/>
    <n v="6749.5"/>
    <s v="Pesticide"/>
    <s v="Use as Insecticide"/>
    <x v="0"/>
    <s v="Bayer S.A.S"/>
    <s v="16 rue Jean-Marie Leclair Lyon 09 69266 FR"/>
    <s v="LMIC"/>
    <s v="ATD_024_2021 Batch 1_Redacted"/>
    <m/>
    <m/>
    <s v="French government provided figure for actual amount exported under this notification"/>
  </r>
  <r>
    <s v="a73"/>
    <x v="0"/>
    <s v="Kazakhstan"/>
    <s v="Clothianidin"/>
    <s v="210880-92-5"/>
    <m/>
    <m/>
    <x v="6"/>
    <n v="18.600000000000001"/>
    <n v="0.18600000000000003"/>
    <d v="2020-09-14T00:00:00"/>
    <s v="100KG"/>
    <x v="1"/>
    <n v="18.600000000000001"/>
    <n v="0"/>
    <s v="Pesticide"/>
    <s v="Use as Insecticide"/>
    <x v="0"/>
    <s v="Bayer S.A.S"/>
    <s v="16 rue Jean-Marie Leclair Lyon 09 69266 FR"/>
    <s v="LMIC"/>
    <s v="ATD_024_2021 Batch 1_Redacted"/>
    <m/>
    <m/>
    <s v="French government provided figure for actual amount exported under this notification"/>
  </r>
  <r>
    <s v="a74"/>
    <x v="0"/>
    <s v="Peru"/>
    <s v="Imidacloprid"/>
    <s v="138261-41-3"/>
    <m/>
    <m/>
    <x v="0"/>
    <n v="70"/>
    <n v="0.7"/>
    <d v="2020-09-15T00:00:00"/>
    <s v="100KG"/>
    <x v="1"/>
    <n v="70"/>
    <n v="168"/>
    <s v="Pesticide"/>
    <s v="Use as Insecticide"/>
    <x v="0"/>
    <s v="Bayer S.A.S"/>
    <s v="16 rue Jean-Marie Leclair Lyon 09 69266 FR"/>
    <s v="LMIC"/>
    <s v="ATD_024_2021 Batch 1_Redacted"/>
    <m/>
    <m/>
    <s v="French government provided figure for actual amount exported under this notification. The the govt gave a total figure of 336kg of neonic active ingredient divided between two notifications, a74 and a91. The figure given in Column O is an even share of that weight."/>
  </r>
  <r>
    <s v="a75"/>
    <x v="1"/>
    <s v="Tunisia"/>
    <s v="Imidacloprid"/>
    <s v="138261-41-3"/>
    <m/>
    <m/>
    <x v="15"/>
    <n v="19.399999999999999"/>
    <n v="0.19399999999999998"/>
    <d v="2020-09-03T00:00:00"/>
    <s v="200KG"/>
    <x v="2"/>
    <n v="38.799999999999997"/>
    <s v="Not provided"/>
    <s v="Pesticide"/>
    <s v="Use as Insecticide"/>
    <x v="0"/>
    <s v="Bayer CropScience S.L."/>
    <s v="Autovia A-3, km342 Quart de Poblet 46930 ES"/>
    <s v="LMIC"/>
    <s v="ATD_024_2021 Batch 1_Redacted"/>
    <m/>
    <m/>
    <m/>
  </r>
  <r>
    <s v="a76"/>
    <x v="2"/>
    <s v="Guatemala"/>
    <s v="Imidacloprid"/>
    <s v="138261-41-3"/>
    <m/>
    <m/>
    <x v="5"/>
    <m/>
    <n v="1"/>
    <d v="2020-09-17T00:00:00"/>
    <s v="1000KG"/>
    <x v="3"/>
    <n v="1000"/>
    <s v="Not provided"/>
    <s v="Pesticide"/>
    <s v="Use as Insecticide"/>
    <x v="0"/>
    <s v="Bayer AG (D)"/>
    <s v="Kaiser-Wilhelm-Allee Leverkusen 51368 DE"/>
    <s v="LMIC"/>
    <s v="ATD_024_2021 Batch 1_Redacted"/>
    <m/>
    <m/>
    <m/>
  </r>
  <r>
    <s v="a77"/>
    <x v="2"/>
    <s v="South Africa"/>
    <s v="Imidacloprid"/>
    <s v="138261-41-3"/>
    <m/>
    <m/>
    <x v="22"/>
    <n v="18.2"/>
    <n v="0.182"/>
    <d v="2020-09-01T00:00:00"/>
    <s v="100KG"/>
    <x v="1"/>
    <n v="18.2"/>
    <s v="Not provided"/>
    <s v="Pesticide"/>
    <s v="Use as Insecticide"/>
    <x v="0"/>
    <s v="Bayer AG (D)"/>
    <s v="Kaiser-Wilhelm-Allee Leverkusen 51368 DE"/>
    <s v="LMIC"/>
    <s v="ATD_024_2021 Batch 1_Redacted"/>
    <m/>
    <m/>
    <m/>
  </r>
  <r>
    <s v="a78"/>
    <x v="0"/>
    <s v="Chile"/>
    <s v="Imidacloprid"/>
    <s v="138261-41-3"/>
    <m/>
    <m/>
    <x v="29"/>
    <n v="14.4"/>
    <n v="0.14400000000000002"/>
    <d v="2020-09-15T00:00:00"/>
    <s v="100KG"/>
    <x v="1"/>
    <n v="14.400000000000002"/>
    <n v="691.33333333333337"/>
    <s v="Pesticide"/>
    <s v="Use as Insecticide"/>
    <x v="0"/>
    <s v="Bayer S.A.S"/>
    <s v="16 rue Jean-Marie Leclair Lyon 09 69266 FR"/>
    <s v="High income"/>
    <s v="ATD_024_2021 Batch 1_Redacted"/>
    <m/>
    <m/>
    <s v="French government provided figure for actual amount exported under this notification. The government provided a total figure of 2074kg of neonic exported under 3 export notifications, a78, a83 and a95. The figure given in Column O is an even share of that figure attributed to this notification."/>
  </r>
  <r>
    <s v="a79"/>
    <x v="1"/>
    <s v="South Africa"/>
    <s v="Imidacloprid"/>
    <s v="138261-41-3"/>
    <m/>
    <m/>
    <x v="2"/>
    <n v="9.9"/>
    <n v="9.9000000000000005E-2"/>
    <d v="2020-09-03T00:00:00"/>
    <s v="200KG"/>
    <x v="2"/>
    <n v="19.8"/>
    <s v="Not provided"/>
    <s v="Pesticide"/>
    <s v="Use as Insecticide"/>
    <x v="0"/>
    <s v="Bayer CropScience S.L."/>
    <s v="Autovia A-3, km342 Quart de Poblet 46930 ES"/>
    <s v="LMIC"/>
    <s v="ATD_024_2021 Batch 1_Redacted"/>
    <m/>
    <m/>
    <m/>
  </r>
  <r>
    <s v="a8"/>
    <x v="0"/>
    <s v="Cuba"/>
    <s v="Imidacloprid"/>
    <s v="138261-41-3"/>
    <m/>
    <m/>
    <x v="29"/>
    <n v="14.4"/>
    <n v="0.14400000000000002"/>
    <d v="2020-09-24T00:00:00"/>
    <s v="100KG"/>
    <x v="1"/>
    <n v="14.400000000000002"/>
    <n v="0"/>
    <s v="Pesticide"/>
    <s v="Use as Insecticide"/>
    <x v="0"/>
    <s v="Bayer S.A.S"/>
    <s v="16 rue Jean-Marie Leclair Lyon 09 69266 FR"/>
    <s v="LMIC"/>
    <s v="ATD_024_2021 Batch 1_Redacted"/>
    <m/>
    <m/>
    <s v="French government provided figure for actual amount exported under this notification"/>
  </r>
  <r>
    <s v="a80"/>
    <x v="0"/>
    <s v="Cuba"/>
    <s v="Imidacloprid"/>
    <s v="138261-41-3"/>
    <m/>
    <m/>
    <x v="8"/>
    <n v="20.3"/>
    <n v="0.20300000000000001"/>
    <d v="2020-09-15T00:00:00"/>
    <s v="100KG"/>
    <x v="1"/>
    <n v="20.3"/>
    <n v="0"/>
    <s v="Pesticide"/>
    <s v="Use as Insecticide"/>
    <x v="0"/>
    <s v="Bayer S.A.S"/>
    <s v="16 rue Jean-Marie Leclair Lyon 09 69266 FR"/>
    <s v="LMIC"/>
    <s v="ATD_024_2021 Batch 1_Redacted"/>
    <m/>
    <m/>
    <s v="French government provided figure for actual amount exported under this notification"/>
  </r>
  <r>
    <s v="a81"/>
    <x v="0"/>
    <s v="Russian Federation"/>
    <s v="Clothianidin"/>
    <s v="210880-92-5"/>
    <m/>
    <m/>
    <x v="38"/>
    <n v="21"/>
    <n v="0.21"/>
    <d v="2020-09-14T00:00:00"/>
    <s v="100KG"/>
    <x v="1"/>
    <n v="21"/>
    <n v="2268"/>
    <s v="Pesticide"/>
    <s v="Use as Insecticide"/>
    <x v="0"/>
    <s v="Bayer S.A.S"/>
    <s v="16 rue Jean-Marie Leclair Lyon 09 69266 FR"/>
    <s v="LMIC"/>
    <s v="ATD_024_2021 Batch 1_Redacted"/>
    <m/>
    <m/>
    <s v="French government provided figure for actual amount exported under this notification. The government provided a total figure of 4536kg of neonic active ingredient exported under 2 export notifications, a106 and a81. The figure given in Column O is an even share of that figure."/>
  </r>
  <r>
    <s v="a82"/>
    <x v="1"/>
    <s v="Tunisia"/>
    <s v="Imidacloprid"/>
    <s v="138261-41-3"/>
    <m/>
    <m/>
    <x v="30"/>
    <n v="17.100000000000001"/>
    <n v="0.17100000000000001"/>
    <d v="2020-09-03T00:00:00"/>
    <s v="500KG"/>
    <x v="4"/>
    <n v="85.5"/>
    <s v="Not provided"/>
    <s v="Pesticide"/>
    <s v="Use as Insecticide"/>
    <x v="0"/>
    <s v="Bayer CropScience S.L."/>
    <s v="Autovia A-3, km342 Quart de Poblet 46930 ES"/>
    <s v="LMIC"/>
    <s v="ATD_024_2021 Batch 1_Redacted"/>
    <m/>
    <m/>
    <m/>
  </r>
  <r>
    <s v="a83"/>
    <x v="0"/>
    <s v="Chile"/>
    <s v="Imidacloprid"/>
    <s v="138261-41-3"/>
    <m/>
    <m/>
    <x v="24"/>
    <n v="48"/>
    <n v="0.48"/>
    <d v="2020-09-15T00:00:00"/>
    <s v="100KG"/>
    <x v="1"/>
    <n v="48"/>
    <n v="691.33333333333337"/>
    <s v="Pesticide"/>
    <s v="Use as Insecticide"/>
    <x v="0"/>
    <s v="Bayer S.A.S"/>
    <s v="16 rue Jean-Marie Leclair Lyon 09 69266 FR"/>
    <s v="High income"/>
    <s v="ATD_024_2021 Batch 1_Redacted"/>
    <m/>
    <m/>
    <s v="French government provided figure for actual amount exported under this notification. The government provided a total figure of 2074kg of neonic exported under 3 export notifications, a78, a83 and a95. The figure given in Column O is an even share of that figure attributed to this notification."/>
  </r>
  <r>
    <s v="a84"/>
    <x v="1"/>
    <s v="Benin"/>
    <s v="Imidacloprid"/>
    <s v="138261-41-3"/>
    <m/>
    <m/>
    <x v="2"/>
    <n v="9.9"/>
    <n v="9.9000000000000005E-2"/>
    <d v="2020-09-03T00:00:00"/>
    <s v="100KG"/>
    <x v="1"/>
    <n v="9.9"/>
    <s v="Not provided"/>
    <s v="Pesticide"/>
    <s v="Use as Insecticide"/>
    <x v="0"/>
    <s v="Bayer CropScience S.L."/>
    <s v="Autovia A-3, km342 Quart de Poblet 46930 ES"/>
    <s v="LMIC"/>
    <s v="ATD_024_2021 Batch 1_Redacted"/>
    <m/>
    <m/>
    <m/>
  </r>
  <r>
    <s v="a85"/>
    <x v="1"/>
    <s v="Guatemala"/>
    <s v="Imidacloprid"/>
    <s v="138261-41-3"/>
    <m/>
    <m/>
    <x v="3"/>
    <n v="70"/>
    <n v="0.7"/>
    <d v="2020-09-17T00:00:00"/>
    <s v="100KG"/>
    <x v="1"/>
    <n v="70"/>
    <s v="Not provided"/>
    <s v="Pesticide"/>
    <s v="Use as Insecticide"/>
    <x v="0"/>
    <s v="Bayer CropScience S.L."/>
    <s v="Autovia A-3, km342 Quart de Poblet 46930 ES"/>
    <s v="LMIC"/>
    <s v="ATD_024_2021 Batch 1_Redacted"/>
    <m/>
    <m/>
    <m/>
  </r>
  <r>
    <s v="a86"/>
    <x v="2"/>
    <s v="Guatemala"/>
    <s v="Clothianidin"/>
    <s v="210880-92-5"/>
    <m/>
    <m/>
    <x v="10"/>
    <m/>
    <n v="1"/>
    <d v="2020-09-01T00:00:00"/>
    <s v="1000KG"/>
    <x v="3"/>
    <n v="1000"/>
    <s v="Not provided"/>
    <s v="Pesticide"/>
    <s v="Use as Insecticide"/>
    <x v="0"/>
    <s v="Bayer AG (D)"/>
    <s v="Kaiser-Wilhelm-Allee Leverkusen 51368 DE"/>
    <s v="LMIC"/>
    <s v="ATD_024_2021 Batch 1_Redacted"/>
    <m/>
    <m/>
    <m/>
  </r>
  <r>
    <s v="a87"/>
    <x v="0"/>
    <s v="Australia"/>
    <s v="Imidacloprid"/>
    <s v="138261-41-3"/>
    <m/>
    <m/>
    <x v="14"/>
    <n v="20"/>
    <n v="0.2"/>
    <d v="2020-09-01T00:00:00"/>
    <s v="4608KG"/>
    <x v="16"/>
    <n v="921.6"/>
    <n v="149.33333333333334"/>
    <s v="Pesticide"/>
    <s v="Use as Insecticide"/>
    <x v="0"/>
    <s v="Bayer S.A.S"/>
    <s v="16 rue Jean-Marie Leclair Lyon 09 69266 FR"/>
    <s v="High income"/>
    <s v="ATD_024_2021 Batch 1_Redacted"/>
    <m/>
    <m/>
    <s v="French government provided figure for actual amount exported under this notification. The government provided a total figure of 448kg of imidacloprid exported under 3 export notifications, a16, a47 and a87. The figure given in Column O is an even share of that figure attributed to this notification."/>
  </r>
  <r>
    <s v="a88"/>
    <x v="2"/>
    <s v="Jordan"/>
    <s v="Imidacloprid"/>
    <s v="138261-41-3"/>
    <m/>
    <m/>
    <x v="30"/>
    <n v="17.100000000000001"/>
    <n v="0.17100000000000001"/>
    <d v="2020-09-02T00:00:00"/>
    <s v="50KG"/>
    <x v="17"/>
    <n v="8.5500000000000007"/>
    <s v="Not provided"/>
    <s v="Pesticide"/>
    <s v="Use as Insecticide"/>
    <x v="0"/>
    <s v="Bayer AG (D)"/>
    <s v="Kaiser-Wilhelm-Allee Leverkusen 51368 DE"/>
    <s v="LMIC"/>
    <s v="ATD_024_2021 Batch 1_Redacted"/>
    <m/>
    <m/>
    <m/>
  </r>
  <r>
    <s v="a89"/>
    <x v="2"/>
    <s v="Turkey"/>
    <s v="Imidacloprid"/>
    <s v="138261-41-3"/>
    <m/>
    <m/>
    <x v="24"/>
    <n v="48"/>
    <n v="0.48"/>
    <d v="2020-09-02T00:00:00"/>
    <s v="500KG"/>
    <x v="4"/>
    <n v="240"/>
    <s v="Not provided"/>
    <s v="Pesticide"/>
    <s v="Use as Insecticide"/>
    <x v="0"/>
    <s v="Bayer AG (D)"/>
    <s v="Kaiser-Wilhelm-Allee Leverkusen 51368 DE"/>
    <s v="LMIC"/>
    <s v="ATD_024_2021 Batch 1_Redacted"/>
    <m/>
    <m/>
    <m/>
  </r>
  <r>
    <s v="a9"/>
    <x v="0"/>
    <s v="Kazakhstan"/>
    <s v="Imidacloprid"/>
    <s v="138261-41-3"/>
    <m/>
    <m/>
    <x v="8"/>
    <n v="20.3"/>
    <n v="0.20300000000000001"/>
    <d v="2020-09-15T00:00:00"/>
    <s v="100KG"/>
    <x v="1"/>
    <n v="20.3"/>
    <n v="0"/>
    <s v="Pesticide"/>
    <s v="Use as Insecticide"/>
    <x v="0"/>
    <s v="Bayer S.A.S"/>
    <s v="16 rue Jean-Marie Leclair Lyon 09 69266 FR"/>
    <s v="LMIC"/>
    <s v="ATD_024_2021 Batch 1_Redacted"/>
    <m/>
    <m/>
    <s v="French government provided figure for actual amount exported under this notification"/>
  </r>
  <r>
    <s v="a90"/>
    <x v="2"/>
    <s v="Kenya"/>
    <s v="Imidacloprid"/>
    <s v="138261-41-3"/>
    <m/>
    <m/>
    <x v="39"/>
    <n v="29.9"/>
    <n v="0.29899999999999999"/>
    <d v="2020-09-02T00:00:00"/>
    <s v="100KG"/>
    <x v="1"/>
    <n v="29.9"/>
    <s v="Not provided"/>
    <s v="Pesticide"/>
    <s v="Use as Insecticide"/>
    <x v="0"/>
    <s v="Bayer AG (D)"/>
    <s v="Kaiser-Wilhelm-Allee Leverkusen 51368 DE"/>
    <s v="LMIC"/>
    <s v="ATD_024_2021 Batch 1_Redacted"/>
    <m/>
    <m/>
    <m/>
  </r>
  <r>
    <s v="a91"/>
    <x v="0"/>
    <s v="Peru"/>
    <s v="Imidacloprid"/>
    <s v="138261-41-3"/>
    <m/>
    <m/>
    <x v="21"/>
    <n v="30.4"/>
    <n v="0.30399999999999999"/>
    <d v="2020-09-15T00:00:00"/>
    <s v="100KG"/>
    <x v="1"/>
    <n v="30.4"/>
    <n v="168"/>
    <s v="Pesticide"/>
    <s v="Use as Insecticide"/>
    <x v="0"/>
    <s v="Bayer S.A.S"/>
    <s v="16 rue Jean-Marie Leclair Lyon 09 69266 FR"/>
    <s v="LMIC"/>
    <s v="ATD_024_2021 Batch 1_Redacted"/>
    <m/>
    <m/>
    <s v="French government provided figure for actual amount exported under this notification. The the govt gave a total figure of 336kg of neonic active ingredient divided between two notifications, a74 and a91. The figure given in Column O is an even share of that weight."/>
  </r>
  <r>
    <s v="a92"/>
    <x v="0"/>
    <s v="Israel"/>
    <s v="Imidacloprid"/>
    <s v="138261-41-3"/>
    <m/>
    <m/>
    <x v="40"/>
    <n v="21"/>
    <n v="0.21"/>
    <d v="2020-09-14T00:00:00"/>
    <s v="946L"/>
    <x v="18"/>
    <n v="198.66"/>
    <n v="0"/>
    <s v="Pesticide"/>
    <s v="Use as Insecticide"/>
    <x v="0"/>
    <s v="Bayer S.A.S"/>
    <s v="16 rue Jean-Marie Leclair Lyon 09 69266 FR"/>
    <s v="High income"/>
    <s v="ATD_024_2021 Batch 1_Redacted"/>
    <m/>
    <m/>
    <s v="French government provided figure for actual amount exported under this notification"/>
  </r>
  <r>
    <s v="a93"/>
    <x v="0"/>
    <s v="Egypt"/>
    <s v="Imidacloprid"/>
    <s v="138261-41-3"/>
    <m/>
    <m/>
    <x v="15"/>
    <n v="19.399999999999999"/>
    <n v="0.19399999999999998"/>
    <d v="2020-09-15T00:00:00"/>
    <s v="100KG"/>
    <x v="1"/>
    <n v="19.399999999999999"/>
    <n v="0"/>
    <s v="Pesticide"/>
    <s v="Use as Insecticide"/>
    <x v="0"/>
    <s v="Bayer S.A.S"/>
    <s v="16 rue Jean-Marie Leclair Lyon 09 69266 FR"/>
    <s v="LMIC"/>
    <s v="ATD_024_2021 Batch 1_Redacted"/>
    <m/>
    <m/>
    <s v="French government provided figure for actual amount exported under this notification"/>
  </r>
  <r>
    <s v="a94"/>
    <x v="2"/>
    <s v="Russian Federation"/>
    <s v="Clothianidin"/>
    <s v="210880-92-5"/>
    <m/>
    <m/>
    <x v="41"/>
    <n v="47.6"/>
    <n v="0.47600000000000003"/>
    <d v="2020-09-24T00:00:00"/>
    <s v="1000L"/>
    <x v="3"/>
    <n v="476.00000000000006"/>
    <s v="Not provided"/>
    <s v="Pesticide"/>
    <s v="Use as Insecticide"/>
    <x v="0"/>
    <s v="Bayer AG (D)"/>
    <s v="Kaiser-Wilhelm-Allee Leverkusen 51368 DE"/>
    <s v="LMIC"/>
    <s v="ATD_024_2021 Batch 1_Redacted"/>
    <m/>
    <m/>
    <m/>
  </r>
  <r>
    <s v="a95"/>
    <x v="0"/>
    <s v="China"/>
    <s v="Imidacloprid"/>
    <s v="138261-41-3"/>
    <m/>
    <m/>
    <x v="28"/>
    <n v="2.15"/>
    <n v="2.1499999999999998E-2"/>
    <d v="2020-09-01T00:00:00"/>
    <s v="35000KG"/>
    <x v="19"/>
    <n v="752.49999999999989"/>
    <n v="691.33333333333337"/>
    <s v="Pesticide"/>
    <s v="Use as Insecticide"/>
    <x v="0"/>
    <s v="Bayer S.A.S"/>
    <s v="16 rue Jean-Marie Leclair Lyon 09 69266 FR"/>
    <s v="LMIC"/>
    <s v="ATD_024_2021 Batch 1_Redacted"/>
    <m/>
    <m/>
    <s v="French government provided figure for actual amount exported under this notification. The government provided a total figure of 2074kg of neonic exported under 3 export notifications, a78, a83 and a95. The figure given in Column O is an even share of that figure attributed to this notification."/>
  </r>
  <r>
    <s v="a96"/>
    <x v="2"/>
    <s v="Turkey"/>
    <s v="Imidacloprid"/>
    <s v="138261-41-3"/>
    <m/>
    <m/>
    <x v="0"/>
    <n v="70"/>
    <n v="0.7"/>
    <d v="2020-09-01T00:00:00"/>
    <s v="100KG"/>
    <x v="1"/>
    <n v="70"/>
    <s v="Not provided"/>
    <s v="Pesticide"/>
    <s v="Use as Insecticide"/>
    <x v="0"/>
    <s v="Bayer AG (D)"/>
    <s v="Kaiser-Wilhelm-Allee Leverkusen 51368 DE"/>
    <s v="LMIC"/>
    <s v="ATD_024_2021 Batch 1_Redacted"/>
    <m/>
    <m/>
    <m/>
  </r>
  <r>
    <s v="a97"/>
    <x v="2"/>
    <s v="Russian Federation"/>
    <s v="Imidacloprid"/>
    <s v="138261-41-3"/>
    <m/>
    <m/>
    <x v="5"/>
    <m/>
    <n v="1"/>
    <d v="2020-11-03T00:00:00"/>
    <s v="500KG"/>
    <x v="4"/>
    <n v="500"/>
    <s v="Not provided"/>
    <s v="Pesticide"/>
    <s v="Use as Insecticide"/>
    <x v="0"/>
    <s v="Bayer AG (D)"/>
    <s v="Kaiser-Wilhelm-Allee Leverkusen 51368 DE"/>
    <s v="LMIC"/>
    <s v="ATD_024_2021 Batch 1_Redacted"/>
    <m/>
    <m/>
    <m/>
  </r>
  <r>
    <s v="a98"/>
    <x v="2"/>
    <s v="Sri Lanka"/>
    <s v="Imidacloprid"/>
    <s v="138261-41-3"/>
    <m/>
    <m/>
    <x v="30"/>
    <n v="17.100000000000001"/>
    <n v="0.17100000000000001"/>
    <d v="2020-09-02T00:00:00"/>
    <s v="100KG"/>
    <x v="1"/>
    <n v="17.100000000000001"/>
    <s v="Not provided"/>
    <s v="Pesticide"/>
    <s v="Use as Insecticide"/>
    <x v="0"/>
    <s v="Bayer AG (D)"/>
    <s v="Kaiser-Wilhelm-Allee Leverkusen 51368 DE"/>
    <s v="LMIC"/>
    <s v="ATD_024_2021 Batch 1_Redacted"/>
    <m/>
    <m/>
    <m/>
  </r>
  <r>
    <s v="a99"/>
    <x v="0"/>
    <s v="Turkey"/>
    <s v="Imidacloprid"/>
    <s v="138261-41-3"/>
    <m/>
    <m/>
    <x v="42"/>
    <n v="9.9"/>
    <n v="9.9000000000000005E-2"/>
    <d v="2020-09-15T00:00:00"/>
    <s v="100KG"/>
    <x v="1"/>
    <n v="9.9"/>
    <n v="450"/>
    <s v="Pesticide"/>
    <s v="Use as Insecticide"/>
    <x v="0"/>
    <s v="Bayer S.A.S"/>
    <s v="16 rue Jean-Marie Leclair Lyon 09 69266 FR"/>
    <s v="LMIC"/>
    <s v="ATD_024_2021 Batch 1_Redacted"/>
    <m/>
    <m/>
    <s v="French government provided figure for actual amount exported under this notification. The government provided an overall figure of 900kg of neonic active ingredient across two notifications, a69 and a99. The figure given in column O is an even share of that weight."/>
  </r>
  <r>
    <s v="b1"/>
    <x v="3"/>
    <s v="Egypt"/>
    <s v="Thiamethoxam"/>
    <s v="153719-23-4"/>
    <m/>
    <s v="MIXTURE"/>
    <x v="43"/>
    <n v="25"/>
    <n v="0.25"/>
    <m/>
    <s v="6016KG"/>
    <x v="20"/>
    <n v="1504"/>
    <s v="Not provided"/>
    <s v="Category: Pesticide Pesticide use: Insecticide"/>
    <m/>
    <x v="1"/>
    <s v="Syngenta Hellas AEBE"/>
    <s v="Anthousas Avenue Anthousa - Attiki 153 49 GR"/>
    <s v="LMIC"/>
    <s v="ATD_002_2021_Part 2"/>
    <n v="1"/>
    <s v="There are two excel conversion files that were combined in this row ATD_002_2021_Part 2 - 0001 and ATD_002_2021_Part 2 - 0002"/>
    <m/>
  </r>
  <r>
    <s v="b103"/>
    <x v="0"/>
    <s v="Morocco"/>
    <s v="Thiamethoxam"/>
    <s v="153719-23-4"/>
    <m/>
    <s v="MIXTURE"/>
    <x v="44"/>
    <n v="22.6"/>
    <n v="0.22600000000000001"/>
    <m/>
    <s v="600L"/>
    <x v="21"/>
    <n v="135.6"/>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04"/>
    <x v="3"/>
    <s v="Iran, Islamic Republic of"/>
    <s v="Thiamethoxam"/>
    <s v="153719-23-4"/>
    <m/>
    <s v="MIXTURE"/>
    <x v="45"/>
    <n v="21.6"/>
    <n v="0.21600000000000003"/>
    <m/>
    <s v="8320L"/>
    <x v="22"/>
    <n v="1797.1200000000001"/>
    <s v="Not provided"/>
    <s v="Category: Pesticide Pesticide use: Insecticide"/>
    <m/>
    <x v="1"/>
    <s v="Syngenta Hellas AEBE"/>
    <s v="Anthousas Avenue Anthousa - Attiki 153 49 GR"/>
    <s v="LMIC"/>
    <s v="ATD_002_2021_Part 2"/>
    <n v="3"/>
    <s v="Excel conversion file for this page is named ATD_002_2021_Part 2 - 0004"/>
    <m/>
  </r>
  <r>
    <s v="b105"/>
    <x v="3"/>
    <s v="Kazakhstan"/>
    <s v="Thiamethoxam"/>
    <s v="153719-23-4"/>
    <m/>
    <s v="MIXTURE"/>
    <x v="46"/>
    <n v="25"/>
    <n v="0.25"/>
    <m/>
    <s v="500KG"/>
    <x v="4"/>
    <n v="125"/>
    <s v="Not provided"/>
    <s v="Category. Pesticide Pesticide use: Insecticide"/>
    <m/>
    <x v="1"/>
    <s v="Syngenta Hellas AEBE"/>
    <s v="Anthousas Avenue Anthousa - Attiki 153 49 GR"/>
    <s v="LMIC"/>
    <s v="ATD_002_2021_Part 2"/>
    <n v="3"/>
    <s v="Excel conversion file for this page is named ATD_002_2021_Part 2 - 0004"/>
    <m/>
  </r>
  <r>
    <s v="b107"/>
    <x v="4"/>
    <s v="Iran, Islamic Republic of"/>
    <s v="Thiamethoxam"/>
    <s v="153719-23-4"/>
    <m/>
    <s v="MIXTURE"/>
    <x v="46"/>
    <s v="&gt;= 25 - &lt; 30"/>
    <n v="0.27500000000000002"/>
    <m/>
    <s v="140KG"/>
    <x v="23"/>
    <n v="38.5"/>
    <s v="Not provided"/>
    <s v="Category: Pesticide Pesticide use: Insecticide"/>
    <m/>
    <x v="1"/>
    <s v="Syngenta Kft"/>
    <s v="Aliz u.2 Budapest 1117 HU"/>
    <s v="LMIC"/>
    <s v="ATD_002_2021_Part 2"/>
    <n v="3"/>
    <s v="Excel conversion file for this page is named ATD_002_2021_Part 2 - 0004"/>
    <m/>
  </r>
  <r>
    <s v="b108"/>
    <x v="3"/>
    <s v="Armenia"/>
    <s v="Thiamethoxam"/>
    <s v="153719-23-4"/>
    <m/>
    <s v="MIXTURE"/>
    <x v="47"/>
    <n v="12.62"/>
    <n v="0.12619999999999998"/>
    <m/>
    <s v="480KG"/>
    <x v="24"/>
    <n v="60.575999999999993"/>
    <s v="Not provided"/>
    <s v="Category: Pesticide Pesticide use: Insecticide"/>
    <m/>
    <x v="1"/>
    <s v="Syngenta Hellas AEBE"/>
    <s v="Anthousas Avenue Anthousa - Attiki 153 49 GR"/>
    <s v="LMIC"/>
    <s v="ATD_002_2021_Part 2"/>
    <n v="3"/>
    <s v="Excel conversion file for this page is named ATD_002_2021_Part 2 - 0004"/>
    <m/>
  </r>
  <r>
    <s v="b111"/>
    <x v="5"/>
    <s v="Brazil"/>
    <s v="Thiamethoxam"/>
    <s v="153719-23-4"/>
    <m/>
    <s v="MIXTURE"/>
    <x v="48"/>
    <n v="14.1"/>
    <n v="0.14099999999999999"/>
    <m/>
    <s v="2200000L"/>
    <x v="25"/>
    <n v="310199.99999999994"/>
    <s v="Not provided"/>
    <s v="Category: Pesticide Pesticide use: Insecticide"/>
    <m/>
    <x v="1"/>
    <s v="Syngenta Crop Protection NV"/>
    <s v="Louizalaan 489 Brussel 1050 BE"/>
    <s v="LMIC"/>
    <s v="ATD_002_2021_Part 2"/>
    <n v="3"/>
    <s v="Excel conversion file for this page is named ATD_002_2021_Part 2 - 0004"/>
    <m/>
  </r>
  <r>
    <s v="b112"/>
    <x v="0"/>
    <s v="Kyrgyzstan"/>
    <s v="Thiamethoxam"/>
    <s v="153719-23-4"/>
    <m/>
    <s v="MIXTURE"/>
    <x v="49"/>
    <n v="14.1"/>
    <n v="0.14099999999999999"/>
    <m/>
    <s v="480L"/>
    <x v="24"/>
    <n v="67.679999999999993"/>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14"/>
    <x v="0"/>
    <s v="Serbia"/>
    <s v="Thiamethoxam"/>
    <s v="153719-23-4"/>
    <m/>
    <s v="MIXTURE"/>
    <x v="50"/>
    <n v="29.8"/>
    <n v="0.29799999999999999"/>
    <m/>
    <s v="3000L"/>
    <x v="15"/>
    <n v="894"/>
    <s v="Not provided"/>
    <s v="Insecticide"/>
    <m/>
    <x v="1"/>
    <s v="Syngenta Production France SAS"/>
    <s v="55, rue du Fond du Vai Saint-Pierre-La-Garenne 27600 FR"/>
    <s v="LMIC"/>
    <s v="ATD_002_2021_Part 2"/>
    <n v="3"/>
    <s v="Excel conversion file for this page is named ATD_002_2021_Part 2 - 0004"/>
    <m/>
  </r>
  <r>
    <s v="b115"/>
    <x v="0"/>
    <s v="Algeria"/>
    <s v="Thiamethoxam"/>
    <s v="153719-23-4"/>
    <m/>
    <s v="MIXTURE"/>
    <x v="51"/>
    <n v="14.1"/>
    <n v="0.14099999999999999"/>
    <m/>
    <s v="2400L"/>
    <x v="26"/>
    <n v="338.4"/>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17"/>
    <x v="0"/>
    <s v="Japan"/>
    <s v="Thiamethoxam"/>
    <s v="153719-23-4"/>
    <m/>
    <s v="MIXTURE"/>
    <x v="52"/>
    <n v="24"/>
    <n v="0.24"/>
    <m/>
    <s v="12800L"/>
    <x v="27"/>
    <n v="3072"/>
    <s v="Not provided"/>
    <s v="Category: Pesticide Pesticide use: Insecticide"/>
    <m/>
    <x v="1"/>
    <s v="Syngenta Production France SAS"/>
    <s v="55, rue du Fond du Vai Saint-Pierre-La-Garenne 27600 FR"/>
    <s v="High income"/>
    <s v="ATD_002_2021_Part 2"/>
    <n v="3"/>
    <s v="Excel conversion file for this page is named ATD_002_2021_Part 2 - 0004"/>
    <m/>
  </r>
  <r>
    <s v="b118"/>
    <x v="1"/>
    <s v="Chile"/>
    <s v="Thiamethoxam"/>
    <s v="153719-23-4"/>
    <m/>
    <s v="MIXTURE"/>
    <x v="53"/>
    <n v="17.8"/>
    <n v="0.17800000000000002"/>
    <m/>
    <s v="3300L"/>
    <x v="28"/>
    <n v="587.40000000000009"/>
    <s v="Not provided"/>
    <s v="Category: Pesticide Pesticide use: Insecticide"/>
    <m/>
    <x v="1"/>
    <s v="Syngenta Espana S.A."/>
    <s v="Ribera del Loira Madrid 28042 ES"/>
    <s v="High income"/>
    <s v="ATD_002_2021_Part 2"/>
    <n v="3"/>
    <s v="Excel conversion file for this page is named ATD_002_2021_Part 2 - 0004"/>
    <m/>
  </r>
  <r>
    <s v="b119"/>
    <x v="0"/>
    <s v="Morocco"/>
    <s v="Thiamethoxam"/>
    <s v="153719-23-4"/>
    <m/>
    <s v="MIXTURE"/>
    <x v="49"/>
    <n v="12.62"/>
    <n v="0.12619999999999998"/>
    <m/>
    <s v="200L"/>
    <x v="2"/>
    <n v="25.239999999999995"/>
    <s v="Not provided"/>
    <s v="Insecticide"/>
    <m/>
    <x v="1"/>
    <s v="Syngenta Production France SAS"/>
    <s v="55, rue du Fond du Vai Saint-Pierre-La-Garenne 27600 FR"/>
    <s v="LMIC"/>
    <s v="ATD_002_2021_Part 2"/>
    <n v="3"/>
    <s v="Excel conversion file for this page is named ATD_002_2021_Part 2 - 0004"/>
    <m/>
  </r>
  <r>
    <s v="b12"/>
    <x v="3"/>
    <s v="Turkey"/>
    <s v="Thiamethoxam"/>
    <s v="153719-23-4"/>
    <m/>
    <s v="MIXTURE"/>
    <x v="54"/>
    <n v="17.57"/>
    <n v="0.1757"/>
    <m/>
    <s v="2520L"/>
    <x v="29"/>
    <n v="442.76400000000001"/>
    <s v="Not provided"/>
    <s v="Insecticide"/>
    <m/>
    <x v="1"/>
    <s v="Syngenta Hellas AEBE"/>
    <s v="Anthousas Avenue Anthousa - Attiki 153 49 GR"/>
    <s v="LMIC"/>
    <s v="ATD_002_2021_Part 2"/>
    <n v="1"/>
    <s v="There are two excel conversion files that were combined in this row ATD_002_2021_Part 2 - 0001 and ATD_002_2021_Part 2 - 0002"/>
    <m/>
  </r>
  <r>
    <s v="b120"/>
    <x v="0"/>
    <s v="Zambia"/>
    <s v="Thiamethoxam"/>
    <s v="153719-23-4"/>
    <m/>
    <s v="MIXTURE"/>
    <x v="44"/>
    <n v="22.6"/>
    <n v="0.22600000000000001"/>
    <m/>
    <s v="300L"/>
    <x v="0"/>
    <n v="67.8"/>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21"/>
    <x v="4"/>
    <s v="Armenia"/>
    <s v="Thiamethoxam"/>
    <s v="153719-23-4"/>
    <m/>
    <s v="MIXTURE"/>
    <x v="46"/>
    <s v="&gt;= 25 - &lt; 30"/>
    <n v="0.27500000000000002"/>
    <m/>
    <s v="140KG"/>
    <x v="23"/>
    <n v="38.5"/>
    <s v="Not provided"/>
    <s v="Category. Pesticide Pesticide use: Insecticide"/>
    <m/>
    <x v="1"/>
    <s v="Syngenta Kft"/>
    <s v="Aliz u.2 Budapest 1117 HU"/>
    <s v="LMIC"/>
    <s v="ATD_002_2021_Part 2"/>
    <n v="3"/>
    <s v="Excel conversion file for this page is named ATD_002_2021_Part 2 - 0004"/>
    <m/>
  </r>
  <r>
    <s v="b124"/>
    <x v="3"/>
    <s v="United Arab Emirates"/>
    <s v="Thiamethoxam"/>
    <s v="153719-23-4"/>
    <m/>
    <s v="MIXTURE"/>
    <x v="55"/>
    <n v="15.24"/>
    <n v="0.15240000000000001"/>
    <m/>
    <s v="1440L"/>
    <x v="30"/>
    <n v="219.45600000000002"/>
    <s v="Not provided"/>
    <s v="Category: Pesticide Pesticide use: Insecticide"/>
    <m/>
    <x v="1"/>
    <s v="Syngenta Hellas AEBE"/>
    <s v="Anthousas Avenue Anthousa - Attiki 153 49 GR"/>
    <s v="High income"/>
    <s v="ATD_002_2021_Part 2"/>
    <n v="3"/>
    <s v="Excel conversion file for this page is named ATD_002_2021_Part 2 - 0004"/>
    <m/>
  </r>
  <r>
    <s v="b125"/>
    <x v="0"/>
    <s v="Ukraine"/>
    <s v="Thiamethoxam"/>
    <s v="153719-23-4"/>
    <m/>
    <s v="MIXTURE"/>
    <x v="56"/>
    <n v="48"/>
    <n v="0.48"/>
    <m/>
    <s v="1920L"/>
    <x v="31"/>
    <n v="921.59999999999991"/>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26"/>
    <x v="3"/>
    <s v="Ghana"/>
    <s v="Thiamethoxam"/>
    <s v="153719-23-4"/>
    <m/>
    <s v="MIXTURE"/>
    <x v="52"/>
    <n v="24"/>
    <n v="0.24"/>
    <m/>
    <s v="49920L"/>
    <x v="32"/>
    <n v="11980.8"/>
    <s v="Not provided"/>
    <s v="Category: Pesticide Pesticide use. Insecticide"/>
    <m/>
    <x v="1"/>
    <s v="Syngenta Hellas AEBE"/>
    <s v="Anthousas Avenue Anthousa - Attiki 153 49 GR"/>
    <s v="LMIC"/>
    <s v="ATD_002_2021_Part 2"/>
    <n v="3"/>
    <s v="Excel conversion file for this page is named ATD_002_2021_Part 2 - 0004"/>
    <m/>
  </r>
  <r>
    <s v="b127"/>
    <x v="6"/>
    <s v="Taiwan"/>
    <s v="Thiamethoxam"/>
    <s v="153719-23-4"/>
    <m/>
    <s v="MIXTURE"/>
    <x v="46"/>
    <n v="25"/>
    <n v="0.25"/>
    <m/>
    <s v="1000KG"/>
    <x v="3"/>
    <n v="250"/>
    <s v="Not provided"/>
    <s v="Category. Pesticide Pesticide use. Insecticide"/>
    <m/>
    <x v="1"/>
    <s v="Syngenta Agro GmbH"/>
    <s v="Anton-Baumgartner-Strasse 125/2/3/1 Wien 1230 AT"/>
    <s v="High income"/>
    <s v="ATD_002_2021_Part 2"/>
    <n v="3"/>
    <s v="Excel conversion file for this page is named ATD_002_2021_Part 2 - 0004"/>
    <m/>
  </r>
  <r>
    <s v="b129"/>
    <x v="3"/>
    <s v="Egypt"/>
    <s v="Thiamethoxam"/>
    <s v="153719-23-4"/>
    <m/>
    <s v="MIXTURE"/>
    <x v="57"/>
    <n v="25"/>
    <n v="0.25"/>
    <m/>
    <s v="240L"/>
    <x v="33"/>
    <n v="60"/>
    <s v="Not provided"/>
    <s v="Category: Pesticide Pesticide use: Insecticide"/>
    <m/>
    <x v="1"/>
    <s v="Syngenta Hellas AEBE"/>
    <s v="Anthousas Avenue Anthousa - Attiki 153 49 GR"/>
    <s v="LMIC"/>
    <s v="ATD_002_2021_Part 2"/>
    <n v="3"/>
    <s v="Excel conversion file for this page is named ATD_002_2021_Part 2 - 0004"/>
    <m/>
  </r>
  <r>
    <s v="b13"/>
    <x v="1"/>
    <s v="China"/>
    <s v="Thiamethoxam"/>
    <s v="153719-23-4"/>
    <m/>
    <s v="MIXTURE"/>
    <x v="58"/>
    <n v="22.83"/>
    <n v="0.22829999999999998"/>
    <m/>
    <s v="800L"/>
    <x v="34"/>
    <n v="182.64"/>
    <s v="Not provided"/>
    <s v="Category: Pesticide Pesticide use: Insecticide"/>
    <m/>
    <x v="1"/>
    <s v="Syngenta Espana SA"/>
    <s v="Ribera del Loira Madrid 28042 ES"/>
    <s v="LMIC"/>
    <s v="ATD_002_2021_Part 2"/>
    <n v="1"/>
    <s v="There are two excel conversion files that were combined in this row ATD_002_2021_Part 2 - 0001 and ATD_002_2021_Part 2 - 0002"/>
    <m/>
  </r>
  <r>
    <s v="b131"/>
    <x v="0"/>
    <s v="Pakistan"/>
    <s v="Thiamethoxam"/>
    <s v="153719-23-4"/>
    <m/>
    <s v="MIXTURE"/>
    <x v="59"/>
    <n v="17.57"/>
    <n v="0.1757"/>
    <m/>
    <s v="16000L"/>
    <x v="35"/>
    <n v="2811.2"/>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133"/>
    <x v="1"/>
    <s v="Argentina"/>
    <s v="Thiamethoxam"/>
    <s v="153719-23-4"/>
    <m/>
    <s v="MIXTURE"/>
    <x v="60"/>
    <n v="22.97"/>
    <n v="0.22969999999999999"/>
    <m/>
    <s v="3840L"/>
    <x v="36"/>
    <n v="882.048"/>
    <s v="Not provided"/>
    <s v="Category: Pesticide Pesticide use: Insecticide"/>
    <m/>
    <x v="1"/>
    <s v="Syngenta Espana S.A."/>
    <s v="Ribera del Loira Madrid 28042 ES"/>
    <s v="LMIC"/>
    <s v="ATD_002_2021_Part 2"/>
    <n v="3"/>
    <s v="Excel conversion file for this page is named ATD_002_2021_Part 2 - 0004"/>
    <m/>
  </r>
  <r>
    <s v="b134"/>
    <x v="3"/>
    <s v="Iran, Islamic Republic of"/>
    <s v="Thiamethoxam"/>
    <s v="153719-23-4"/>
    <m/>
    <s v="MIXTURE"/>
    <x v="61"/>
    <n v="15.24"/>
    <n v="0.15240000000000001"/>
    <m/>
    <s v="8726L"/>
    <x v="37"/>
    <n v="1329.8424"/>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35"/>
    <x v="1"/>
    <s v="Russian Federation"/>
    <s v="Thiamethoxam"/>
    <s v="153719-23-4"/>
    <m/>
    <s v="MIXTURE"/>
    <x v="56"/>
    <n v="48"/>
    <n v="0.48"/>
    <m/>
    <s v="6600L"/>
    <x v="38"/>
    <n v="3168"/>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37"/>
    <x v="3"/>
    <s v="Tunisia"/>
    <s v="Thiamethoxam"/>
    <s v="153719-23-4"/>
    <m/>
    <s v="MIXTURE"/>
    <x v="54"/>
    <n v="17.57"/>
    <n v="0.1757"/>
    <m/>
    <s v="1080L"/>
    <x v="39"/>
    <n v="189.756"/>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38"/>
    <x v="1"/>
    <s v="Ukraine"/>
    <s v="Thiamethoxam"/>
    <s v="153719-23-4"/>
    <m/>
    <s v="MIXTURE"/>
    <x v="56"/>
    <n v="48"/>
    <n v="0.48"/>
    <m/>
    <s v="4820L"/>
    <x v="40"/>
    <n v="2313.6"/>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39"/>
    <x v="0"/>
    <s v="Israel"/>
    <s v="Thiamethoxam"/>
    <s v="153719-23-4"/>
    <m/>
    <s v="MIXTURE"/>
    <x v="54"/>
    <n v="20"/>
    <n v="0.2"/>
    <m/>
    <s v="480L"/>
    <x v="24"/>
    <n v="96"/>
    <s v="Not provided"/>
    <s v="Category: Pesticide Pesticide use: Insecticide"/>
    <m/>
    <x v="1"/>
    <s v="Syngenta Production France SAS"/>
    <s v="55, rue du Fond du Vai Saint-Pierre-La-Garenne 27600 FR"/>
    <s v="High income"/>
    <s v="ATD_002_2021_Part 2"/>
    <n v="4"/>
    <s v="Excel conversion file for this page is named ATD_002_2021_Part 2 - 0005 - this conversion was edited by hand to remove some inaccuracies in the conversion"/>
    <m/>
  </r>
  <r>
    <s v="b14"/>
    <x v="0"/>
    <s v="Russian Federation"/>
    <s v="Thiamethoxam"/>
    <s v="153719-23-4"/>
    <m/>
    <s v="MIXTURE"/>
    <x v="62"/>
    <n v="24.3"/>
    <n v="0.24299999999999999"/>
    <m/>
    <s v="12000L"/>
    <x v="41"/>
    <n v="2916"/>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140"/>
    <x v="1"/>
    <s v="Azerbaijan"/>
    <s v="Thiamethoxam"/>
    <s v="153719-23-4"/>
    <m/>
    <s v="MIXTURE"/>
    <x v="63"/>
    <n v="22.63"/>
    <n v="0.2263"/>
    <m/>
    <s v="2400L"/>
    <x v="26"/>
    <n v="543.12"/>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41"/>
    <x v="0"/>
    <s v="Russian Federation"/>
    <s v="Thiamethoxam"/>
    <s v="153719-23-4"/>
    <m/>
    <s v="MIXTURE"/>
    <x v="63"/>
    <n v="22.63"/>
    <n v="0.2263"/>
    <m/>
    <s v="8118L"/>
    <x v="42"/>
    <n v="1837.1034"/>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42"/>
    <x v="1"/>
    <s v="Paraguay"/>
    <s v="Thiamethoxam"/>
    <s v="153719-23-4"/>
    <m/>
    <s v="MIXTURE"/>
    <x v="64"/>
    <n v="18.5"/>
    <n v="0.185"/>
    <m/>
    <s v="13000L"/>
    <x v="43"/>
    <n v="2405"/>
    <s v="Not provided"/>
    <s v="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46"/>
    <x v="3"/>
    <s v="Iraq"/>
    <s v="Thiamethoxam"/>
    <s v="153719-23-4"/>
    <m/>
    <s v="MIXTURE"/>
    <x v="52"/>
    <n v="24"/>
    <n v="0.24"/>
    <m/>
    <s v="780L"/>
    <x v="44"/>
    <n v="187.2"/>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47"/>
    <x v="1"/>
    <s v="Kazakhstan"/>
    <s v="Thiamethoxam"/>
    <s v="153719-23-4"/>
    <m/>
    <s v="MIXTURE"/>
    <x v="65"/>
    <n v="11.47"/>
    <n v="0.11470000000000001"/>
    <m/>
    <s v="1000L"/>
    <x v="3"/>
    <n v="114.70000000000002"/>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49"/>
    <x v="3"/>
    <s v="Morocco"/>
    <s v="Thiamethoxam"/>
    <s v="153719-23-4"/>
    <m/>
    <s v="MIXTURE"/>
    <x v="46"/>
    <n v="25"/>
    <n v="0.25"/>
    <m/>
    <s v="180KG"/>
    <x v="45"/>
    <n v="45"/>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50"/>
    <x v="6"/>
    <s v="China"/>
    <s v="Thiamethoxam"/>
    <s v="153719-23-4"/>
    <m/>
    <s v="MIXTURE"/>
    <x v="66"/>
    <n v="25"/>
    <n v="0.25"/>
    <m/>
    <s v="240KG"/>
    <x v="33"/>
    <n v="60"/>
    <s v="Not provided"/>
    <s v="Insecticide"/>
    <m/>
    <x v="1"/>
    <s v="Syngenta Agro GmbH"/>
    <s v="Anton-Baumgartner-Strasse 125/2/3/1 Wien 1230 AT"/>
    <s v="LMIC"/>
    <s v="ATD_002_2021_Part 2"/>
    <n v="4"/>
    <s v="Excel conversion file for this page is named ATD_002_2021_Part 2 - 0005 - this conversion was edited by hand to remove some inaccuracies in the conversion"/>
    <m/>
  </r>
  <r>
    <s v="b155"/>
    <x v="0"/>
    <s v="Russian Federation"/>
    <s v="Thiamethoxam"/>
    <s v="153719-23-4"/>
    <m/>
    <s v="MIXTURE"/>
    <x v="67"/>
    <n v="29.66"/>
    <n v="0.29659999999999997"/>
    <m/>
    <s v="10800L"/>
    <x v="46"/>
    <n v="3203.2799999999997"/>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56"/>
    <x v="3"/>
    <s v="Oman"/>
    <s v="Thiamethoxam"/>
    <s v="153719-23-4"/>
    <m/>
    <s v="MIXTURE"/>
    <x v="59"/>
    <n v="17.57"/>
    <n v="0.1757"/>
    <m/>
    <s v="720L"/>
    <x v="47"/>
    <n v="126.50399999999999"/>
    <s v="Not provided"/>
    <s v="Insecticide"/>
    <m/>
    <x v="1"/>
    <s v="Syngenta Hellas AEBE"/>
    <s v="Anthousas Avenue Anthousa - Attiki 153 49 GR"/>
    <s v="High income"/>
    <s v="ATD_002_2021_Part 2"/>
    <n v="4"/>
    <s v="Excel conversion file for this page is named ATD_002_2021_Part 2 - 0005 - this conversion was edited by hand to remove some inaccuracies in the conversion"/>
    <m/>
  </r>
  <r>
    <s v="b158"/>
    <x v="4"/>
    <s v="Uzbekistan"/>
    <s v="Thiamethoxam"/>
    <s v="153719-23-4"/>
    <m/>
    <s v="MIXTURE"/>
    <x v="46"/>
    <s v="&gt;= 25 - &lt; 30"/>
    <n v="0.27500000000000002"/>
    <m/>
    <s v="360KG"/>
    <x v="7"/>
    <n v="99.000000000000014"/>
    <s v="Not provided"/>
    <s v="Category: Pesticide Pesticide use: Insecticide"/>
    <m/>
    <x v="1"/>
    <s v="Syngenta Kft"/>
    <s v="Alizu.2 Budapest 1117 HU"/>
    <s v="LMIC"/>
    <s v="ATD_002_2021_Part 2"/>
    <n v="4"/>
    <s v="Excel conversion file for this page is named ATD_002_2021_Part 2 - 0005 - this conversion was edited by hand to remove some inaccuracies in the conversion"/>
    <m/>
  </r>
  <r>
    <s v="b159"/>
    <x v="3"/>
    <s v="Sudan"/>
    <s v="Thiamethoxam"/>
    <s v="153719-23-4"/>
    <m/>
    <s v="MIXTURE"/>
    <x v="46"/>
    <n v="25"/>
    <n v="0.25"/>
    <m/>
    <s v="600KG"/>
    <x v="21"/>
    <n v="150"/>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6"/>
    <x v="0"/>
    <s v="Ukraine"/>
    <s v="Thiamethoxam"/>
    <s v="153719-23-4"/>
    <m/>
    <s v="MIXTURE"/>
    <x v="50"/>
    <n v="29.8"/>
    <n v="0.29799999999999999"/>
    <m/>
    <s v="51280L"/>
    <x v="48"/>
    <n v="15281.439999999999"/>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160"/>
    <x v="1"/>
    <s v="Argentina"/>
    <s v="Thiamethoxam"/>
    <s v="153719-23-4"/>
    <m/>
    <s v="MIXTURE"/>
    <x v="68"/>
    <n v="22.97"/>
    <n v="0.22969999999999999"/>
    <m/>
    <s v="38400L"/>
    <x v="49"/>
    <n v="8820.48"/>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61"/>
    <x v="4"/>
    <s v="Russian Federation"/>
    <s v="Thiamethoxam"/>
    <s v="153719-23-4"/>
    <m/>
    <s v="MIXTURE"/>
    <x v="46"/>
    <s v="&gt;= 25 - &lt; 30"/>
    <n v="0.27500000000000002"/>
    <m/>
    <s v="7743KG"/>
    <x v="50"/>
    <n v="2129.3250000000003"/>
    <s v="Not provided"/>
    <s v="Category: Pesticide Pesticide use: Insecticide"/>
    <m/>
    <x v="1"/>
    <s v="Syngenta Kft"/>
    <s v="Alizu.2 Budapest 1117 HU"/>
    <s v="LMIC"/>
    <s v="ATD_002_2021_Part 2"/>
    <n v="4"/>
    <s v="Excel conversion file for this page is named ATD_002_2021_Part 2 - 0005 - this conversion was edited by hand to remove some inaccuracies in the conversion"/>
    <m/>
  </r>
  <r>
    <s v="b162"/>
    <x v="3"/>
    <s v="Iraq"/>
    <s v="Thiamethoxam"/>
    <s v="153719-23-4"/>
    <m/>
    <s v="MIXTURE"/>
    <x v="69"/>
    <n v="15.24"/>
    <n v="0.15240000000000001"/>
    <m/>
    <s v="1080L"/>
    <x v="39"/>
    <n v="164.59200000000001"/>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64"/>
    <x v="3"/>
    <s v="Iran, Islamic Republic of"/>
    <s v="Thiamethoxam"/>
    <s v="153719-23-4"/>
    <m/>
    <s v="MIXTURE"/>
    <x v="70"/>
    <n v="14.1"/>
    <n v="0.14099999999999999"/>
    <m/>
    <s v="3240L"/>
    <x v="51"/>
    <n v="456.84"/>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65"/>
    <x v="3"/>
    <s v="United Arab Emirates"/>
    <s v="Thiamethoxam"/>
    <s v="153719-23-4"/>
    <m/>
    <s v="MIXTURE"/>
    <x v="71"/>
    <n v="17.57"/>
    <n v="0.1757"/>
    <m/>
    <s v="360L"/>
    <x v="7"/>
    <n v="63.251999999999995"/>
    <s v="Not provided"/>
    <s v="Category: Pesticide Pesticide use: Insecticide"/>
    <m/>
    <x v="1"/>
    <s v="Syngenta Hellas AEBE"/>
    <s v="Anthousas Avenue Anthousa - Attiki 153 49 GR"/>
    <s v="High income"/>
    <s v="ATD_002_2021_Part 2"/>
    <n v="4"/>
    <s v="Excel conversion file for this page is named ATD_002_2021_Part 2 - 0005 - this conversion was edited by hand to remove some inaccuracies in the conversion"/>
    <m/>
  </r>
  <r>
    <s v="b166"/>
    <x v="0"/>
    <s v="Russian Federation"/>
    <s v="Thiamethoxam"/>
    <s v="153719-23-4"/>
    <m/>
    <s v="MIXTURE"/>
    <x v="59"/>
    <n v="17.57"/>
    <n v="0.1757"/>
    <m/>
    <s v="14400L"/>
    <x v="52"/>
    <n v="2530.08"/>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67"/>
    <x v="3"/>
    <s v="Jordan"/>
    <s v="Thiamethoxam"/>
    <s v="153719-23-4"/>
    <m/>
    <s v="MIXTURE"/>
    <x v="72"/>
    <n v="13.85"/>
    <n v="0.13849999999999998"/>
    <m/>
    <s v="960L"/>
    <x v="53"/>
    <n v="132.95999999999998"/>
    <s v="Not provided"/>
    <s v="Category: Pesticide Pesticide use: Insecticide"/>
    <m/>
    <x v="1"/>
    <s v="Syngenta Hellas AEBE"/>
    <s v="Anthousas Avenue Anthousa - Attiki 153 49 GR"/>
    <s v="LMIC"/>
    <s v="ATD_002_2021_Part 2"/>
    <n v="4"/>
    <s v="Excel conversion file for this page is named ATD_002_2021_Part 2 - 0005 - this conversion was edited by hand to remove some inaccuracies in the conversion"/>
    <m/>
  </r>
  <r>
    <s v="b168"/>
    <x v="0"/>
    <s v="Ethiopia"/>
    <s v="Thiamethoxam"/>
    <s v="153719-23-4"/>
    <m/>
    <s v="MIXTURE"/>
    <x v="50"/>
    <n v="29.8"/>
    <n v="0.29799999999999999"/>
    <m/>
    <s v="1200L"/>
    <x v="54"/>
    <n v="357.59999999999997"/>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7"/>
    <x v="0"/>
    <s v="Russian Federation"/>
    <s v="Thiamethoxam"/>
    <s v="153719-23-4"/>
    <m/>
    <s v="MIXTURE"/>
    <x v="73"/>
    <n v="29.7"/>
    <n v="0.29699999999999999"/>
    <m/>
    <s v="34800L"/>
    <x v="55"/>
    <n v="10335.6"/>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171"/>
    <x v="1"/>
    <s v="Uzbekistan"/>
    <s v="Thiamethoxam"/>
    <s v="153719-23-4"/>
    <m/>
    <s v="MIXTURE"/>
    <x v="63"/>
    <n v="22.63"/>
    <n v="0.2263"/>
    <m/>
    <s v="4320L"/>
    <x v="56"/>
    <n v="977.61599999999999"/>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76"/>
    <x v="0"/>
    <s v="Russian Federation"/>
    <s v="Thiamethoxam"/>
    <s v="153719-23-4"/>
    <m/>
    <s v="MIXTURE"/>
    <x v="50"/>
    <n v="29.8"/>
    <n v="0.29799999999999999"/>
    <m/>
    <s v="2400L"/>
    <x v="26"/>
    <n v="715.19999999999993"/>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77"/>
    <x v="1"/>
    <s v="Russian Federation"/>
    <s v="Thiamethoxam"/>
    <s v="153719-23-4"/>
    <m/>
    <s v="MIXTURE"/>
    <x v="74"/>
    <n v="22.82"/>
    <n v="0.22820000000000001"/>
    <m/>
    <s v="6000L"/>
    <x v="57"/>
    <n v="1369.2"/>
    <s v="Not provided"/>
    <s v="Category: Pesticide Pesticide use: Insecticide"/>
    <m/>
    <x v="1"/>
    <s v="Syngenta Espana S.A."/>
    <s v="Ribera del Loira Madrid 28042 ES"/>
    <s v="LMIC"/>
    <s v="ATD_002_2021_Part 2"/>
    <n v="4"/>
    <s v="Excel conversion file for this page is named ATD_002_2021_Part 2 - 0005 - this conversion was edited by hand to remove some inaccuracies in the conversion"/>
    <m/>
  </r>
  <r>
    <s v="b178"/>
    <x v="0"/>
    <s v="South Africa"/>
    <s v="Thiamethoxam"/>
    <s v="153719-23-4"/>
    <m/>
    <s v="MIXTURE"/>
    <x v="44"/>
    <n v="22.97"/>
    <n v="0.22969999999999999"/>
    <m/>
    <s v="1200L"/>
    <x v="54"/>
    <n v="275.64"/>
    <s v="Not provided"/>
    <s v="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8"/>
    <x v="3"/>
    <s v="Mozambique"/>
    <s v="Thiamethoxam"/>
    <s v="153719-23-4"/>
    <m/>
    <s v="MIXTURE"/>
    <x v="75"/>
    <n v="20"/>
    <n v="0.2"/>
    <m/>
    <s v="400L"/>
    <x v="58"/>
    <n v="80"/>
    <s v="Not provided"/>
    <s v="Category: Pesticide Pesticide use: Insecticide"/>
    <m/>
    <x v="1"/>
    <s v="Syngenta Hellas AEBE"/>
    <s v="Anthousas Avenue Anthousa - Attiki 153 49 GR"/>
    <s v="LMIC"/>
    <s v="ATD_002_2021_Part 2"/>
    <n v="1"/>
    <s v="There are two excel conversion files that were combined in this row ATD_002_2021_Part 2 - 0001 and ATD_002_2021_Part 2 - 0002"/>
    <m/>
  </r>
  <r>
    <s v="b180"/>
    <x v="0"/>
    <s v="Russian Federation"/>
    <s v="Thiamethoxam"/>
    <s v="153719-23-4"/>
    <m/>
    <s v="MIXTURE"/>
    <x v="76"/>
    <n v="17.5"/>
    <n v="0.17499999999999999"/>
    <m/>
    <s v="20480L"/>
    <x v="59"/>
    <n v="3584"/>
    <s v="Not provided"/>
    <s v="Category: Pesticide Pesticide use: Insecticide"/>
    <m/>
    <x v="1"/>
    <s v="Syngenta Production France SAS"/>
    <s v="55, rue du Fond du Vai Saint-Pierre-La-Garenne 27600 FR"/>
    <s v="LMIC"/>
    <s v="ATD_002_2021_Part 2"/>
    <n v="4"/>
    <s v="Excel conversion file for this page is named ATD_002_2021_Part 2 - 0005 - this conversion was edited by hand to remove some inaccuracies in the conversion"/>
    <m/>
  </r>
  <r>
    <s v="b181"/>
    <x v="3"/>
    <s v="Zimbabwe"/>
    <s v="Thiamethoxam"/>
    <s v="153719-23-4"/>
    <m/>
    <s v="MIXTURE"/>
    <x v="46"/>
    <n v="25"/>
    <n v="0.25"/>
    <m/>
    <s v="400KG"/>
    <x v="58"/>
    <n v="100"/>
    <s v="Not provided"/>
    <s v="Category: Pesticide Pesticide use: Insecticide"/>
    <m/>
    <x v="1"/>
    <s v="Syngenta Hellas AEBE"/>
    <s v="Anthousas Avenue Anthousa - Attiki 153 49 GR"/>
    <s v="LMIC"/>
    <s v="ATD_002_2021_Part 2"/>
    <n v="5"/>
    <s v="Excel conversion file for this page is named ATD_002_2021_Part 2 - 0006"/>
    <m/>
  </r>
  <r>
    <s v="b184"/>
    <x v="1"/>
    <s v="Ukraine"/>
    <s v="Thiamethoxam"/>
    <s v="153719-23-4"/>
    <m/>
    <s v="MIXTURE"/>
    <x v="65"/>
    <n v="12.5"/>
    <n v="0.125"/>
    <m/>
    <s v="4800L"/>
    <x v="60"/>
    <n v="600"/>
    <s v="Not provided"/>
    <s v="Category: Pesticide Pesticide use: Insecticide"/>
    <m/>
    <x v="1"/>
    <s v="Syngenta Espana S.A."/>
    <s v="Ribera del Loira Madrid 28042 ES"/>
    <s v="LMIC"/>
    <s v="ATD_002_2021_Part 2"/>
    <n v="5"/>
    <s v="Excel conversion file for this page is named ATD_002_2021_Part 2 - 0006"/>
    <m/>
  </r>
  <r>
    <s v="b186"/>
    <x v="6"/>
    <s v="Pakistan"/>
    <s v="Thiamethoxam"/>
    <s v="153719-23-4"/>
    <m/>
    <s v="MIXTURE"/>
    <x v="46"/>
    <n v="25"/>
    <n v="0.25"/>
    <m/>
    <s v="9900KG"/>
    <x v="61"/>
    <n v="2475"/>
    <s v="Not provided"/>
    <s v="Category: Pesticide Pesticide use: Insecticide"/>
    <m/>
    <x v="1"/>
    <s v="Syngenta Agro GmbH"/>
    <s v="Anton-Baumgartner-Strasse 125/2/3/1 Wien 1230 AT"/>
    <s v="LMIC"/>
    <s v="ATD_002_2021_Part 2"/>
    <n v="5"/>
    <s v="Excel conversion file for this page is named ATD_002_2021_Part 2 - 0006"/>
    <m/>
  </r>
  <r>
    <s v="b187"/>
    <x v="1"/>
    <s v="Chile"/>
    <s v="Thiamethoxam"/>
    <s v="153719-23-4"/>
    <m/>
    <s v="MIXTURE"/>
    <x v="77"/>
    <n v="15.28"/>
    <n v="0.15279999999999999"/>
    <m/>
    <s v="6600L"/>
    <x v="38"/>
    <n v="1008.4799999999999"/>
    <s v="Not provided"/>
    <s v="Category. Pesticide Pesticide use: Insecticide"/>
    <m/>
    <x v="1"/>
    <s v="Syngenta Espana S.A."/>
    <s v="Ribera del Loira Madrid 28042 ES"/>
    <s v="High income"/>
    <s v="ATD_002_2021_Part 2"/>
    <n v="5"/>
    <s v="Excel conversion file for this page is named ATD_002_2021_Part 2 - 0006"/>
    <m/>
  </r>
  <r>
    <s v="b189"/>
    <x v="3"/>
    <s v="Oman"/>
    <s v="Thiamethoxam"/>
    <s v="153719-23-4"/>
    <m/>
    <s v="MIXTURE"/>
    <x v="78"/>
    <n v="25"/>
    <n v="0.25"/>
    <m/>
    <s v="235KG"/>
    <x v="62"/>
    <n v="58.75"/>
    <s v="Not provided"/>
    <s v="Category: Pesticide Pesticide use. Insecticide"/>
    <m/>
    <x v="1"/>
    <s v="Syngenta Hellas AEBE"/>
    <s v="Anthousas Avenue Anthousa - Attiki 153 49 GR"/>
    <s v="High income"/>
    <s v="ATD_002_2021_Part 2"/>
    <n v="5"/>
    <s v="Excel conversion file for this page is named ATD_002_2021_Part 2 - 0006"/>
    <m/>
  </r>
  <r>
    <s v="b19"/>
    <x v="0"/>
    <s v="Ukraine"/>
    <s v="Thiamethoxam"/>
    <s v="153719-23-4"/>
    <m/>
    <s v="MIXTURE"/>
    <x v="59"/>
    <n v="17.57"/>
    <n v="0.1757"/>
    <m/>
    <s v="1440L"/>
    <x v="30"/>
    <n v="253.00799999999998"/>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191"/>
    <x v="4"/>
    <s v="Burkina Faso"/>
    <s v="Thiamethoxam"/>
    <s v="153719-23-4"/>
    <m/>
    <s v="MIXTURE"/>
    <x v="75"/>
    <s v="&gt;= 20 - &lt; 25"/>
    <n v="0.22500000000000001"/>
    <m/>
    <s v="1000KG"/>
    <x v="3"/>
    <n v="225"/>
    <s v="Not provided"/>
    <s v="Category: Pesticide Pesticide use: Insecticide"/>
    <m/>
    <x v="1"/>
    <s v="Syngenta Kft"/>
    <s v="Al iz u.2 Budapest 1117 HU"/>
    <s v="LMIC"/>
    <s v="ATD_002_2021_Part 2"/>
    <n v="5"/>
    <s v="Excel conversion file for this page is named ATD_002_2021_Part 2 - 0006"/>
    <m/>
  </r>
  <r>
    <s v="b192"/>
    <x v="3"/>
    <s v="Tunisia"/>
    <s v="Thiamethoxam"/>
    <s v="153719-23-4"/>
    <m/>
    <s v="MIXTURE"/>
    <x v="79"/>
    <n v="14.1"/>
    <n v="0.14099999999999999"/>
    <m/>
    <s v="1080L"/>
    <x v="39"/>
    <n v="152.27999999999997"/>
    <s v="Not provided"/>
    <s v="Category: Pesticide Pesticide use: Insecticide"/>
    <m/>
    <x v="1"/>
    <s v="Syngenta Hellas AEBE"/>
    <s v="Anthousas Avenue Anthousa - Attiki 153 49 GR"/>
    <s v="LMIC"/>
    <s v="ATD_002_2021_Part 2"/>
    <n v="5"/>
    <s v="Excel conversion file for this page is named ATD_002_2021_Part 2 - 0006"/>
    <m/>
  </r>
  <r>
    <s v="b194"/>
    <x v="3"/>
    <s v="Iraq"/>
    <s v="Thiamethoxam"/>
    <s v="153719-23-4"/>
    <m/>
    <s v="MIXTURE"/>
    <x v="46"/>
    <n v="25"/>
    <n v="0.25"/>
    <m/>
    <s v="1528KG"/>
    <x v="63"/>
    <n v="382"/>
    <s v="Not provided"/>
    <s v="Category: Pesticide Pesticide use: Insecticide"/>
    <m/>
    <x v="1"/>
    <s v="Syngenta Hellas AEBE"/>
    <s v="Anthousas Avenue Anthousa - Attiki 153 49 GR"/>
    <s v="LMIC"/>
    <s v="ATD_002_2021_Part 2"/>
    <n v="5"/>
    <s v="Excel conversion file for this page is named ATD_002_2021_Part 2 - 0006"/>
    <m/>
  </r>
  <r>
    <s v="b197"/>
    <x v="3"/>
    <s v="United Arab Emirates"/>
    <s v="Thiamethoxam"/>
    <s v="153719-23-4"/>
    <m/>
    <s v="MIXTURE"/>
    <x v="80"/>
    <n v="12.499000000000001"/>
    <n v="0.12499"/>
    <m/>
    <s v="3300L"/>
    <x v="28"/>
    <n v="412.46699999999998"/>
    <s v="Not provided"/>
    <s v="Category: Pesticide Pesticide use: Insecticide"/>
    <m/>
    <x v="1"/>
    <s v="Syngenta Hellas AEBE"/>
    <s v="Anthousas Avenue Anthousa - Attiki 153 49 GR"/>
    <s v="High income"/>
    <s v="ATD_002_2021_Part 2"/>
    <n v="5"/>
    <s v="Excel conversion file for this page is named ATD_002_2021_Part 2 - 0006"/>
    <m/>
  </r>
  <r>
    <s v="b198"/>
    <x v="3"/>
    <s v="Qatar"/>
    <s v="Thiamethoxam"/>
    <s v="153719-23-4"/>
    <m/>
    <s v="MIXTURE"/>
    <x v="71"/>
    <n v="17.57"/>
    <n v="0.1757"/>
    <m/>
    <s v="360L"/>
    <x v="7"/>
    <n v="63.251999999999995"/>
    <s v="Not provided"/>
    <s v="Category: Pesticide Pesticide use: Insecticide"/>
    <m/>
    <x v="1"/>
    <s v="Syngenta Hellas AEBE"/>
    <s v="Anthousas Avenue Anthousa - Attiki 153 49 GR"/>
    <s v="High income"/>
    <s v="ATD_002_2021_Part 2"/>
    <n v="5"/>
    <s v="Excel conversion file for this page is named ATD_002_2021_Part 2 - 0006"/>
    <m/>
  </r>
  <r>
    <s v="b199"/>
    <x v="6"/>
    <s v="Russian Federation"/>
    <s v="Thiamethoxam"/>
    <s v="153719-23-4"/>
    <m/>
    <s v="MIXTURE"/>
    <x v="46"/>
    <n v="25"/>
    <n v="0.25"/>
    <m/>
    <s v="1500KG"/>
    <x v="12"/>
    <n v="375"/>
    <s v="Not provided"/>
    <s v="Category: Pesticide Pesticide use: Insecticide"/>
    <m/>
    <x v="1"/>
    <s v="Syngenta Agro GmbH"/>
    <s v="Anton-Baumgartner-Strasse 125/2/3/1 Wien 1230 AT"/>
    <s v="LMIC"/>
    <s v="ATD_002_2021_Part 2"/>
    <n v="5"/>
    <s v="Excel conversion file for this page is named ATD_002_2021_Part 2 - 0006"/>
    <m/>
  </r>
  <r>
    <s v="b2"/>
    <x v="1"/>
    <s v="Iran, Islamic Republic of"/>
    <s v="Thiamethoxam"/>
    <s v="153719-23-4"/>
    <m/>
    <s v="MIXTURE"/>
    <x v="50"/>
    <n v="29.79"/>
    <n v="0.2979"/>
    <m/>
    <s v="3360L"/>
    <x v="64"/>
    <n v="1000.944"/>
    <s v="Not provided"/>
    <s v="Category: Pesticide Pesticide use: Insecticide"/>
    <m/>
    <x v="1"/>
    <s v="Syngenta Espana S.A."/>
    <s v="Ribera del Loira Madrid 28042 ES"/>
    <s v="LMIC"/>
    <s v="ATD_002_2021_Part 2"/>
    <n v="1"/>
    <s v="There are two excel conversion files that were combined in this row ATD_002_2021_Part 2 - 0001 and ATD_002_2021_Part 2 - 0002"/>
    <m/>
  </r>
  <r>
    <s v="b200"/>
    <x v="0"/>
    <s v="Kenya"/>
    <s v="Thiamethoxam"/>
    <s v="153719-23-4"/>
    <m/>
    <s v="MIXTURE"/>
    <x v="49"/>
    <n v="14.1"/>
    <n v="0.14099999999999999"/>
    <m/>
    <s v="2880L"/>
    <x v="65"/>
    <n v="406.08"/>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02"/>
    <x v="1"/>
    <s v="Armenia"/>
    <s v="Thiamethoxam"/>
    <s v="153719-23-4"/>
    <m/>
    <s v="MIXTURE"/>
    <x v="63"/>
    <n v="22.63"/>
    <n v="0.2263"/>
    <m/>
    <s v="480L"/>
    <x v="24"/>
    <n v="108.624"/>
    <s v="Not provided"/>
    <s v="Category: Pesticide Pesticide use: Insecticide"/>
    <m/>
    <x v="1"/>
    <s v="Syngenta Espana S.A."/>
    <s v="Ribera del Loira Madrid 28042 ES"/>
    <s v="LMIC"/>
    <s v="ATD_002_2021_Part 2"/>
    <n v="5"/>
    <s v="Excel conversion file for this page is named ATD_002_2021_Part 2 - 0006"/>
    <m/>
  </r>
  <r>
    <s v="b203"/>
    <x v="0"/>
    <s v="Turkey"/>
    <s v="Thiamethoxam"/>
    <s v="153719-23-4"/>
    <m/>
    <s v="MIXTURE"/>
    <x v="50"/>
    <n v="29.8"/>
    <n v="0.29799999999999999"/>
    <m/>
    <s v="10240L"/>
    <x v="66"/>
    <n v="3051.52"/>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04"/>
    <x v="3"/>
    <s v="Egypt"/>
    <s v="Thiamethoxam"/>
    <s v="153719-23-4"/>
    <m/>
    <s v="MIXTURE"/>
    <x v="81"/>
    <n v="15.24"/>
    <n v="0.15240000000000001"/>
    <m/>
    <s v="7560L"/>
    <x v="67"/>
    <n v="1152.144"/>
    <s v="Not provided"/>
    <s v="Category. Pesticide Pesticide use: Insecticide"/>
    <m/>
    <x v="1"/>
    <s v="Syngenta Hellas AEBE"/>
    <s v="Anthousas Avenue Anthousa - Attiki 153 49 GR"/>
    <s v="LMIC"/>
    <s v="ATD_002_2021_Part 2"/>
    <n v="5"/>
    <s v="Excel conversion file for this page is named ATD_002_2021_Part 2 - 0006"/>
    <m/>
  </r>
  <r>
    <s v="b205"/>
    <x v="0"/>
    <s v="Tunisia"/>
    <s v="Thiamethoxam"/>
    <s v="153719-23-4"/>
    <m/>
    <s v="MIXTURE"/>
    <x v="82"/>
    <n v="29.79"/>
    <n v="0.2979"/>
    <m/>
    <s v="1280L"/>
    <x v="68"/>
    <n v="381.31200000000001"/>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07"/>
    <x v="6"/>
    <s v="Algeria"/>
    <s v="Thiamethoxam"/>
    <s v="153719-23-4"/>
    <m/>
    <s v="MIXTURE"/>
    <x v="46"/>
    <n v="25"/>
    <n v="0.25"/>
    <m/>
    <s v="3308KG"/>
    <x v="69"/>
    <n v="827"/>
    <s v="Not provided"/>
    <s v="Category: Pesticide Pesticide use: Insecticide"/>
    <m/>
    <x v="1"/>
    <s v="Syngenta Agro GmbH"/>
    <s v="Anton-Baumgartner-Strasse 125/2/3/1 Wien 1230 AT"/>
    <s v="LMIC"/>
    <s v="ATD_002_2021_Part 2"/>
    <n v="5"/>
    <s v="Excel conversion file for this page is named ATD_002_2021_Part 2 - 0006"/>
    <m/>
  </r>
  <r>
    <s v="b208"/>
    <x v="0"/>
    <s v="Australia"/>
    <s v="Thiamethoxam"/>
    <s v="153719-23-4"/>
    <m/>
    <s v="MIXTURE"/>
    <x v="50"/>
    <n v="29.8"/>
    <n v="0.29799999999999999"/>
    <m/>
    <s v="10000L"/>
    <x v="70"/>
    <n v="2980"/>
    <s v="Not provided"/>
    <s v="Category: Pesticide Pesticide use: Insecticide"/>
    <m/>
    <x v="1"/>
    <s v="Syngenta Production France SAS"/>
    <s v="55, rue du Fond du Vai Saint-Pierre-La-Garenne 27600 FR"/>
    <s v="High income"/>
    <s v="ATD_002_2021_Part 2"/>
    <n v="5"/>
    <s v="Excel conversion file for this page is named ATD_002_2021_Part 2 - 0006"/>
    <m/>
  </r>
  <r>
    <s v="b209"/>
    <x v="3"/>
    <s v="Tunisia"/>
    <s v="Thiamethoxam"/>
    <s v="153719-23-4"/>
    <m/>
    <s v="MIXTURE"/>
    <x v="83"/>
    <n v="25"/>
    <n v="0.25"/>
    <m/>
    <s v="720KG"/>
    <x v="47"/>
    <n v="180"/>
    <s v="Not provided"/>
    <s v="Insecticide"/>
    <m/>
    <x v="1"/>
    <s v="Syngenta Hellas Single Member S.A.C.I."/>
    <s v="Anthousas Avenue Anthousa - Attiki 153 49 GR"/>
    <s v="LMIC"/>
    <s v="ATD_002_2021_Part 2"/>
    <n v="5"/>
    <s v="Excel conversion file for this page is named ATD_002_2021_Part 2 - 0006"/>
    <m/>
  </r>
  <r>
    <s v="b21"/>
    <x v="4"/>
    <s v="Georgia"/>
    <s v="Thiamethoxam"/>
    <s v="153719-23-4"/>
    <m/>
    <s v="MIXTURE"/>
    <x v="46"/>
    <s v="&gt;= 25 - &lt;30"/>
    <n v="0.27500000000000002"/>
    <m/>
    <s v="351 KG"/>
    <x v="71"/>
    <n v="96.525000000000006"/>
    <s v="Not provided"/>
    <s v="Category: Pesticide Pesticide use: Insecticide"/>
    <m/>
    <x v="1"/>
    <s v="Syngenta Kft"/>
    <s v="Aliz u.2 Budapest 1117 HU"/>
    <s v="LMIC"/>
    <s v="ATD_002_2021_Part 2"/>
    <n v="1"/>
    <s v="There are two excel conversion files that were combined in this row ATD_002_2021_Part 2 - 0001 and ATD_002_2021_Part 2 - 0002"/>
    <m/>
  </r>
  <r>
    <s v="b210"/>
    <x v="3"/>
    <s v="Zambia"/>
    <s v="Thiamethoxam"/>
    <s v="153719-23-4"/>
    <m/>
    <s v="MIXTURE"/>
    <x v="46"/>
    <n v="25"/>
    <n v="0.25"/>
    <m/>
    <s v="67KG"/>
    <x v="72"/>
    <n v="16.75"/>
    <s v="Not provided"/>
    <s v="Category: Pesticide Pesticide use: Insecticide"/>
    <m/>
    <x v="1"/>
    <s v="Syngenta Hellas AEBE"/>
    <s v="Anthousas Avenue Anthousa - Attiki 153 49 GR"/>
    <s v="LMIC"/>
    <s v="ATD_002_2021_Part 2"/>
    <n v="5"/>
    <s v="Excel conversion file for this page is named ATD_002_2021_Part 2 - 0006"/>
    <m/>
  </r>
  <r>
    <s v="b214"/>
    <x v="0"/>
    <s v="Algeria"/>
    <s v="Thiamethoxam"/>
    <s v="153719-23-4"/>
    <m/>
    <s v="MIXTURE"/>
    <x v="59"/>
    <n v="20"/>
    <n v="0.2"/>
    <m/>
    <s v="1920L"/>
    <x v="31"/>
    <n v="384"/>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15"/>
    <x v="0"/>
    <s v="Algeria"/>
    <s v="Thiamethoxam"/>
    <s v="153719-23-4"/>
    <m/>
    <s v="MIXTURE"/>
    <x v="50"/>
    <n v="29.8"/>
    <n v="0.29799999999999999"/>
    <m/>
    <s v="3200L"/>
    <x v="73"/>
    <n v="953.59999999999991"/>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16"/>
    <x v="0"/>
    <s v="Kazakhstan"/>
    <s v="Thiamethoxam"/>
    <s v="153719-23-4"/>
    <m/>
    <s v="MIXTURE"/>
    <x v="84"/>
    <n v="12.62"/>
    <n v="0.12619999999999998"/>
    <m/>
    <s v="5000L"/>
    <x v="9"/>
    <n v="630.99999999999989"/>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17"/>
    <x v="4"/>
    <s v="Sudan"/>
    <s v="Thiamethoxam"/>
    <s v="153719-23-4"/>
    <m/>
    <s v="MIXTURE"/>
    <x v="46"/>
    <s v="&gt;= 25 - &lt; 30"/>
    <n v="0.27500000000000002"/>
    <m/>
    <s v="600KG"/>
    <x v="21"/>
    <n v="165"/>
    <s v="Not provided"/>
    <s v="Insecticide"/>
    <m/>
    <x v="1"/>
    <s v="Syngenta Kft"/>
    <s v="Alizu.2 Budapest 1117 HU"/>
    <s v="LMIC"/>
    <s v="ATD_002_2021_Part 2"/>
    <n v="5"/>
    <s v="Excel conversion file for this page is named ATD_002_2021_Part 2 - 0006"/>
    <m/>
  </r>
  <r>
    <s v="b219"/>
    <x v="3"/>
    <s v="Iran, Islamic Republic of"/>
    <s v="Thiamethoxam"/>
    <s v="153719-23-4"/>
    <m/>
    <s v="MIXTURE"/>
    <x v="55"/>
    <n v="15.24"/>
    <n v="0.15240000000000001"/>
    <m/>
    <s v="4320L"/>
    <x v="56"/>
    <n v="658.36800000000005"/>
    <s v="Not provided"/>
    <s v="Category: Pesticide Pesticide use: Insecticide"/>
    <m/>
    <x v="1"/>
    <s v="Syngenta Hellas AEBE"/>
    <s v="Anthousas Avenue Anthousa - Attiki 153 49 GR"/>
    <s v="LMIC"/>
    <s v="ATD_002_2021_Part 2"/>
    <n v="5"/>
    <s v="Excel conversion file for this page is named ATD_002_2021_Part 2 - 0006"/>
    <m/>
  </r>
  <r>
    <s v="b220"/>
    <x v="3"/>
    <s v="Kenya"/>
    <s v="Thiamethoxam"/>
    <s v="153719-23-4"/>
    <m/>
    <s v="MIXTURE"/>
    <x v="49"/>
    <n v="14.1"/>
    <n v="0.14099999999999999"/>
    <m/>
    <s v="1080L"/>
    <x v="39"/>
    <n v="152.27999999999997"/>
    <s v="Not provided"/>
    <s v="Category. Pesticide Pesticide use: Insecticide"/>
    <m/>
    <x v="1"/>
    <s v="Syngenta Hellas AEBE"/>
    <s v="Anthousas Avenue Anthousa - Attiki 153 49 GR"/>
    <s v="LMIC"/>
    <s v="ATD_002_2021_Part 2"/>
    <n v="5"/>
    <s v="Excel conversion file for this page is named ATD_002_2021_Part 2 - 0006"/>
    <m/>
  </r>
  <r>
    <s v="b221"/>
    <x v="0"/>
    <s v="Viet Nam"/>
    <s v="Thiamethoxam"/>
    <s v="153719-23-4"/>
    <m/>
    <s v="MIXTURE"/>
    <x v="85"/>
    <n v="22.6"/>
    <n v="0.22600000000000001"/>
    <m/>
    <s v="4000L"/>
    <x v="74"/>
    <n v="904"/>
    <s v="Not provided"/>
    <s v="Category. Pesticide Pesticide use: Insecticide"/>
    <m/>
    <x v="1"/>
    <s v="Syngenta Production France SAS"/>
    <s v="55, rue du Fond du Vai Saint-Pierre-La-Garenne 27600 FR"/>
    <s v="LMIC"/>
    <s v="ATD_002_2021_Part 2"/>
    <n v="5"/>
    <s v="Excel conversion file for this page is named ATD_002_2021_Part 2 - 0006"/>
    <m/>
  </r>
  <r>
    <s v="b223"/>
    <x v="0"/>
    <s v="Chile"/>
    <s v="Thiamethoxam"/>
    <s v="153719-23-4"/>
    <m/>
    <s v="MIXTURE"/>
    <x v="71"/>
    <n v="17.57"/>
    <n v="0.1757"/>
    <m/>
    <s v="2900L"/>
    <x v="75"/>
    <n v="509.53"/>
    <s v="Not provided"/>
    <s v="Category: Pesticide Pesticide use: Insecticide"/>
    <m/>
    <x v="1"/>
    <s v="Syngenta Production France SAS"/>
    <s v="55, rue du Fond du Vai Saint-Pierre-La-Garenne 27600 FR"/>
    <s v="High income"/>
    <s v="ATD_002_2021_Part 2"/>
    <n v="5"/>
    <s v="Excel conversion file for this page is named ATD_002_2021_Part 2 - 0006"/>
    <m/>
  </r>
  <r>
    <s v="b224"/>
    <x v="6"/>
    <s v="Australia"/>
    <s v="Thiamethoxam"/>
    <s v="153719-23-4"/>
    <m/>
    <s v="MIXTURE"/>
    <x v="86"/>
    <n v="25"/>
    <n v="0.25"/>
    <m/>
    <s v="630KG"/>
    <x v="76"/>
    <n v="157.5"/>
    <s v="Not provided"/>
    <s v="Category: Pesticide Pesticide use: Insecticide"/>
    <m/>
    <x v="1"/>
    <s v="Syngenta Agro GmbH"/>
    <s v="Anton-Baumgartner-Strasse 125/2/3/1 Wien 1230 AT"/>
    <s v="High income"/>
    <s v="ATD_002_2021_Part 2"/>
    <n v="5"/>
    <s v="Excel conversion file for this page is named ATD_002_2021_Part 2 - 0006"/>
    <m/>
  </r>
  <r>
    <s v="b226"/>
    <x v="1"/>
    <s v="Russian Federation"/>
    <s v="Thiamethoxam"/>
    <s v="153719-23-4"/>
    <m/>
    <s v="MIXTURE"/>
    <x v="87"/>
    <n v="9.23"/>
    <n v="9.2300000000000007E-2"/>
    <m/>
    <s v="67200L"/>
    <x v="77"/>
    <n v="6202.56"/>
    <s v="Not provided"/>
    <s v="Category: Pesticide Pesticide use: Insecticide"/>
    <m/>
    <x v="1"/>
    <s v="Syngenta Espana S.A."/>
    <s v="Ribera del Loira Madrid 28042 ES"/>
    <s v="LMIC"/>
    <s v="ATD_002_2021_Part 2"/>
    <n v="5"/>
    <s v="Excel conversion file for this page is named ATD_002_2021_Part 2 - 0006"/>
    <m/>
  </r>
  <r>
    <s v="b227"/>
    <x v="1"/>
    <s v="South Africa"/>
    <s v="Thiamethoxam"/>
    <s v="153719-23-4"/>
    <m/>
    <s v="MIXTURE"/>
    <x v="88"/>
    <n v="46.01"/>
    <n v="0.46009999999999995"/>
    <m/>
    <s v="21600L"/>
    <x v="78"/>
    <n v="9938.16"/>
    <s v="Not provided"/>
    <s v="Category: Pesticide Pesticide use: Insecticide"/>
    <m/>
    <x v="1"/>
    <s v="Syngenta Espana S.A."/>
    <s v="Ribera del Loira Madrid 28042 ES"/>
    <s v="LMIC"/>
    <s v="ATD_002_2021_Part 2"/>
    <n v="6"/>
    <s v="Excel conversion file for this page is named ATD_002_2021_Part 2 - 0007"/>
    <m/>
  </r>
  <r>
    <s v="b228"/>
    <x v="1"/>
    <s v="Russian Federation"/>
    <s v="Thiamethoxam"/>
    <s v="153719-23-4"/>
    <m/>
    <s v="MIXTURE"/>
    <x v="89"/>
    <n v="17.78"/>
    <n v="0.17780000000000001"/>
    <m/>
    <s v="80550L"/>
    <x v="79"/>
    <n v="14321.79"/>
    <s v="Not provided"/>
    <s v="Category: Pesticide Pesticide use: Insecticide"/>
    <m/>
    <x v="1"/>
    <s v="Syngenta Espana S.A."/>
    <s v="Ribera del Loira Madrid 28042 ES"/>
    <s v="LMIC"/>
    <s v="ATD_002_2021_Part 2"/>
    <n v="6"/>
    <s v="Excel conversion file for this page is named ATD_002_2021_Part 2 - 0007"/>
    <m/>
  </r>
  <r>
    <s v="b229"/>
    <x v="0"/>
    <s v="Pakistan"/>
    <s v="Thiamethoxam"/>
    <s v="153719-23-4"/>
    <m/>
    <s v="MIXTURE"/>
    <x v="50"/>
    <n v="29.8"/>
    <n v="0.29799999999999999"/>
    <m/>
    <s v="15200L"/>
    <x v="80"/>
    <n v="4529.5999999999995"/>
    <s v="Not provided"/>
    <s v="Category: Pesticide Pesticide use: Insecticide"/>
    <m/>
    <x v="1"/>
    <s v="Syngenta Production France SAS"/>
    <s v="55, rue du Fond du Vai Saint-Pierre-La-Garenne 27600 FR"/>
    <s v="LMIC"/>
    <s v="ATD_002_2021_Part 2"/>
    <n v="6"/>
    <s v="Excel conversion file for this page is named ATD_002_2021_Part 2 - 0007"/>
    <m/>
  </r>
  <r>
    <s v="b23"/>
    <x v="0"/>
    <s v="Serbia"/>
    <s v="Thiamethoxam"/>
    <s v="153719-23-4"/>
    <m/>
    <s v="MIXTURE"/>
    <x v="90"/>
    <n v="17.78"/>
    <n v="0.17780000000000001"/>
    <m/>
    <s v="3000L"/>
    <x v="15"/>
    <n v="533.40000000000009"/>
    <s v="Not provided"/>
    <s v="Re-export"/>
    <m/>
    <x v="1"/>
    <s v="Syngenta Production France SAS"/>
    <s v="55, rue du Fond du Vai Saint-Pierre-La-Garenne 27600 FR"/>
    <s v="LMIC"/>
    <s v="ATD_002_2021_Part 2"/>
    <n v="1"/>
    <s v="There are two excel conversion files that were combined in this row ATD_002_2021_Part 2 - 0001 and ATD_002_2021_Part 2 - 0002"/>
    <m/>
  </r>
  <r>
    <s v="b232"/>
    <x v="1"/>
    <s v="Argentina"/>
    <s v="Thiamethoxam"/>
    <s v="153719-23-4"/>
    <m/>
    <s v="MIXTURE"/>
    <x v="91"/>
    <n v="8.3699999999999992"/>
    <n v="8.3699999999999997E-2"/>
    <m/>
    <s v="10200L"/>
    <x v="81"/>
    <n v="853.74"/>
    <s v="Not provided"/>
    <s v="Category: Pesticide Pesticide use: Insecticide"/>
    <m/>
    <x v="1"/>
    <s v="Syngenta Espana S.A."/>
    <s v="Ribera del Loira Madrid 28042 ES"/>
    <s v="LMIC"/>
    <s v="ATD_002_2021_Part 2"/>
    <n v="6"/>
    <s v="Excel conversion file for this page is named ATD_002_2021_Part 2 - 0007"/>
    <m/>
  </r>
  <r>
    <s v="b233"/>
    <x v="3"/>
    <s v="Georgia"/>
    <s v="Thiamethoxam"/>
    <s v="153719-23-4"/>
    <m/>
    <s v="MIXTURE"/>
    <x v="47"/>
    <n v="12.62"/>
    <n v="0.12619999999999998"/>
    <m/>
    <s v="960L"/>
    <x v="53"/>
    <n v="121.15199999999999"/>
    <s v="Not provided"/>
    <s v="Category: Pesticide Pesticide use: Insecticide"/>
    <m/>
    <x v="1"/>
    <s v="Syngenta Hellas AEBE"/>
    <s v="Anthousas Avenue Anthousa - Attiki 153 49 GR"/>
    <s v="LMIC"/>
    <s v="ATD_002_2021_Part 2"/>
    <n v="6"/>
    <s v="Excel conversion file for this page is named ATD_002_2021_Part 2 - 0007"/>
    <m/>
  </r>
  <r>
    <s v="b236"/>
    <x v="0"/>
    <s v="Kazakhstan"/>
    <s v="Thiamethoxam"/>
    <s v="153719-23-4"/>
    <m/>
    <s v="MIXTURE"/>
    <x v="63"/>
    <n v="22.63"/>
    <n v="0.2263"/>
    <m/>
    <s v="5000L"/>
    <x v="9"/>
    <n v="1131.5"/>
    <s v="Not provided"/>
    <s v="Category: Pesticide Pesticide use: Insecticide"/>
    <m/>
    <x v="1"/>
    <s v="Syngenta Production France SAS"/>
    <s v="55, rue du Fond du Vai Saint-Pierre-La-Garenne 27600 FR"/>
    <s v="LMIC"/>
    <s v="ATD_002_2021_Part 2"/>
    <n v="6"/>
    <s v="Excel conversion file for this page is named ATD_002_2021_Part 2 - 0007"/>
    <m/>
  </r>
  <r>
    <s v="b237"/>
    <x v="3"/>
    <s v="Jordan"/>
    <s v="Thiamethoxam"/>
    <s v="153719-23-4"/>
    <m/>
    <s v="MIXTURE"/>
    <x v="78"/>
    <n v="25"/>
    <n v="0.25"/>
    <m/>
    <s v="720KG"/>
    <x v="47"/>
    <n v="180"/>
    <s v="Not provided"/>
    <s v="Category: Pesticide Pesticide use: Insecticide"/>
    <m/>
    <x v="1"/>
    <s v="Syngenta Hellas AEBE"/>
    <s v="Anthousas Avenue Anthousa - Attiki 153 49 GR"/>
    <s v="LMIC"/>
    <s v="ATD_002_2021_Part 2"/>
    <n v="6"/>
    <s v="Excel conversion file for this page is named ATD_002_2021_Part 2 - 0007"/>
    <m/>
  </r>
  <r>
    <s v="b240"/>
    <x v="0"/>
    <s v="Kenya"/>
    <s v="Thiamethoxam"/>
    <s v="153719-23-4"/>
    <m/>
    <s v="MIXTURE"/>
    <x v="50"/>
    <n v="29.8"/>
    <n v="0.29799999999999999"/>
    <m/>
    <s v="3600L"/>
    <x v="8"/>
    <n v="1072.8"/>
    <s v="Not provided"/>
    <s v="Category: Pesticide Pesticide use: Insecticide"/>
    <m/>
    <x v="1"/>
    <s v="Syngenta Production France SAS"/>
    <s v="55, rue du Fond du Vai Saint-Pierre-La-Garenne 27600 FR"/>
    <s v="LMIC"/>
    <s v="ATD_002_2021_Part 2"/>
    <n v="6"/>
    <s v="Excel conversion file for this page is named ATD_002_2021_Part 2 - 0007"/>
    <m/>
  </r>
  <r>
    <s v="b25"/>
    <x v="0"/>
    <s v="Australia"/>
    <s v="Thiamethoxam"/>
    <s v="153719-23-4"/>
    <m/>
    <s v="MIXTURE"/>
    <x v="92"/>
    <n v="18.5"/>
    <n v="0.185"/>
    <m/>
    <s v="7000L"/>
    <x v="82"/>
    <n v="1295"/>
    <s v="Not provided"/>
    <s v="Category: Pesticide Pesticide use: Insecticide"/>
    <m/>
    <x v="1"/>
    <s v="Syngenta Production France SAS"/>
    <s v="55, rue du Fond du Vai Saint-Pierre-La-Garenne 27600 FR"/>
    <s v="High income"/>
    <s v="ATD_002_2021_Part 2"/>
    <n v="1"/>
    <s v="There are two excel conversion files that were combined in this row ATD_002_2021_Part 2 - 0001 and ATD_002_2021_Part 2 - 0002"/>
    <m/>
  </r>
  <r>
    <s v="b26"/>
    <x v="3"/>
    <s v="Iran, Islamic Republic of"/>
    <s v="Thiamethoxam"/>
    <s v="153719-23-4"/>
    <m/>
    <s v="MIXTURE"/>
    <x v="46"/>
    <n v="25"/>
    <n v="0.25"/>
    <m/>
    <s v="2400KG"/>
    <x v="26"/>
    <n v="600"/>
    <s v="Not provided"/>
    <s v="Insecticide"/>
    <m/>
    <x v="1"/>
    <s v="Syngenta Hellas AEBE"/>
    <s v="Anthousas Avenue Anthousa - Attiki 153 49 GR"/>
    <s v="LMIC"/>
    <s v="ATD_002_2021_Part 2"/>
    <n v="1"/>
    <s v="There are two excel conversion files that were combined in this row ATD_002_2021_Part 2 - 0001 and ATD_002_2021_Part 2 - 0002"/>
    <m/>
  </r>
  <r>
    <s v="b27"/>
    <x v="3"/>
    <s v="Kenya"/>
    <s v="Thiamethoxam"/>
    <s v="153719-23-4"/>
    <m/>
    <s v="MIXTURE"/>
    <x v="46"/>
    <n v="25"/>
    <n v="0.25"/>
    <m/>
    <s v="600KG"/>
    <x v="21"/>
    <n v="150"/>
    <s v="Not provided"/>
    <s v="Category: Pesticide Pesticide use: Insecticide"/>
    <m/>
    <x v="1"/>
    <s v="Syngenta Hellas AEBE"/>
    <s v="Anthousas Avenue Anthousa - Attiki 153 49 GR"/>
    <s v="LMIC"/>
    <s v="ATD_002_2021_Part 2"/>
    <n v="1"/>
    <s v="There are two excel conversion files that were combined in this row ATD_002_2021_Part 2 - 0001 and ATD_002_2021_Part 2 - 0002"/>
    <m/>
  </r>
  <r>
    <s v="b28"/>
    <x v="3"/>
    <s v="Jordan"/>
    <s v="Thiamethoxam"/>
    <s v="153719-23-4"/>
    <m/>
    <s v="MIXTURE"/>
    <x v="54"/>
    <n v="20"/>
    <n v="0.2"/>
    <m/>
    <s v="720L"/>
    <x v="47"/>
    <n v="144"/>
    <s v="Not provided"/>
    <s v="Category: Pesticide Pesticide use: Insecticide"/>
    <m/>
    <x v="1"/>
    <s v="Syngenta Hellas AEBE"/>
    <s v="Anthousas Avenue Anthousa - Attiki 153 49 GR"/>
    <s v="LMIC"/>
    <s v="ATD_002_2021_Part 2"/>
    <n v="1"/>
    <s v="There are two excel conversion files that were combined in this row ATD_002_2021_Part 2 - 0001 and ATD_002_2021_Part 2 - 0002"/>
    <m/>
  </r>
  <r>
    <s v="b3"/>
    <x v="4"/>
    <s v="Azerbaijan"/>
    <s v="Thiamethoxam"/>
    <s v="153719-23-4"/>
    <m/>
    <s v="MIXTURE"/>
    <x v="46"/>
    <s v="&gt;= 25 - &lt;30"/>
    <n v="0.27500000000000002"/>
    <m/>
    <s v="540KG"/>
    <x v="83"/>
    <n v="148.5"/>
    <s v="Not provided"/>
    <s v="Category: Pesticide Pesticide use: Insecticide"/>
    <m/>
    <x v="1"/>
    <s v="Syngenta Kft"/>
    <s v="Aliz u.2 Budapest 1117 HU"/>
    <s v="LMIC"/>
    <s v="ATD_002_2021_Part 2"/>
    <n v="1"/>
    <s v="There are two excel conversion files that were combined in this row ATD_002_2021_Part 2 - 0001 and ATD_002_2021_Part 2 - 0002"/>
    <m/>
  </r>
  <r>
    <s v="b31"/>
    <x v="3"/>
    <s v="Tunisia"/>
    <s v="Thiamethoxam"/>
    <s v="153719-23-4"/>
    <m/>
    <s v="MIXTURE"/>
    <x v="93"/>
    <n v="15.24"/>
    <n v="0.15240000000000001"/>
    <m/>
    <s v="1080L"/>
    <x v="39"/>
    <n v="164.59200000000001"/>
    <s v="Not provided"/>
    <s v="Category: Pesticide Pesticide use: Insecticide"/>
    <m/>
    <x v="1"/>
    <s v="Syngenta Hellas AEBE"/>
    <s v="Anthousas Avenue Anthousa - Attiki 153 49 GR"/>
    <s v="LMIC"/>
    <s v="ATD_002_2021_Part 2"/>
    <n v="1"/>
    <s v="There are two excel conversion files that were combined in this row ATD_002_2021_Part 2 - 0001 and ATD_002_2021_Part 2 - 0002"/>
    <m/>
  </r>
  <r>
    <s v="b32"/>
    <x v="1"/>
    <s v="Russian Federation"/>
    <s v="Thiamethoxam"/>
    <s v="153719-23-4"/>
    <m/>
    <s v="MIXTURE"/>
    <x v="94"/>
    <n v="11.47"/>
    <n v="0.11470000000000001"/>
    <m/>
    <s v="40960L"/>
    <x v="84"/>
    <n v="4698.1120000000001"/>
    <s v="Not provided"/>
    <s v="Category. Pesticide Pesticide use: Insecticide"/>
    <m/>
    <x v="1"/>
    <s v="Syngenta Espana S.A."/>
    <s v="Ribera del Loira Madrid 28042 ES"/>
    <s v="LMIC"/>
    <s v="ATD_002_2021_Part 2"/>
    <n v="1"/>
    <s v="There are two excel conversion files that were combined in this row ATD_002_2021_Part 2 - 0001 and ATD_002_2021_Part 2 - 0002"/>
    <m/>
  </r>
  <r>
    <s v="b35"/>
    <x v="0"/>
    <s v="Iran, Islamic Republic of"/>
    <s v="Thiamethoxam"/>
    <s v="153719-23-4"/>
    <m/>
    <s v="MIXTURE"/>
    <x v="70"/>
    <n v="14.1"/>
    <n v="0.14099999999999999"/>
    <m/>
    <s v="153260L"/>
    <x v="85"/>
    <n v="21609.659999999996"/>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37"/>
    <x v="0"/>
    <s v="Iran, Islamic Republic of"/>
    <s v="Thiamethoxam"/>
    <s v="153719-23-4"/>
    <m/>
    <s v="MIXTURE"/>
    <x v="45"/>
    <n v="21.6"/>
    <n v="0.21600000000000003"/>
    <m/>
    <s v="8320L"/>
    <x v="22"/>
    <n v="1797.1200000000001"/>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38"/>
    <x v="0"/>
    <s v="Colombia"/>
    <s v="Thiamethoxam"/>
    <s v="153719-23-4"/>
    <m/>
    <s v="MIXTURE"/>
    <x v="71"/>
    <n v="17.57"/>
    <n v="0.1757"/>
    <m/>
    <s v="7200L"/>
    <x v="86"/>
    <n v="1265.04"/>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39"/>
    <x v="3"/>
    <s v="United Arab Emirates"/>
    <s v="Thiamethoxam"/>
    <s v="153719-23-4"/>
    <m/>
    <s v="MIXTURE"/>
    <x v="95"/>
    <n v="14.1"/>
    <n v="0.14099999999999999"/>
    <m/>
    <s v="1080L"/>
    <x v="39"/>
    <n v="152.27999999999997"/>
    <s v="Not provided"/>
    <s v="Category: Pesticide Pesticide use: Insecticide"/>
    <m/>
    <x v="1"/>
    <s v="Syngenta Hellas AEBE"/>
    <s v="Anthousas Avenue Anthousa - Attiki 153 49 GR"/>
    <s v="High income"/>
    <s v="ATD_002_2021_Part 2"/>
    <n v="1"/>
    <s v="There are two excel conversion files that were combined in this row ATD_002_2021_Part 2 - 0001 and ATD_002_2021_Part 2 - 0002"/>
    <m/>
  </r>
  <r>
    <s v="b4"/>
    <x v="1"/>
    <s v="Russian Federation"/>
    <s v="Thiamethoxam"/>
    <s v="153719-23-4"/>
    <m/>
    <s v="MIXTURE"/>
    <x v="96"/>
    <n v="48"/>
    <n v="0.48"/>
    <m/>
    <s v="5120L"/>
    <x v="87"/>
    <n v="2457.6"/>
    <s v="Not provided"/>
    <s v="Category: Pesticide Pesticide use: Insecticide"/>
    <m/>
    <x v="1"/>
    <s v="Syngenta Espana S.A."/>
    <s v="Ribera del Loira Madrid 28042 ES"/>
    <s v="LMIC"/>
    <s v="ATD_002_2021_Part 2"/>
    <n v="1"/>
    <s v="There are two excel conversion files that were combined in this row ATD_002_2021_Part 2 - 0001 and ATD_002_2021_Part 2 - 0002"/>
    <m/>
  </r>
  <r>
    <s v="b41"/>
    <x v="0"/>
    <s v="Belarus"/>
    <s v="Thiamethoxam"/>
    <s v="153719-23-4"/>
    <m/>
    <s v="MIXTURE"/>
    <x v="62"/>
    <n v="24.3"/>
    <n v="0.24299999999999999"/>
    <m/>
    <s v="600L"/>
    <x v="21"/>
    <n v="145.79999999999998"/>
    <s v="Not provided"/>
    <s v="Category: Pesticide Pesticide use: Insecticide"/>
    <m/>
    <x v="1"/>
    <s v="Syngenta Production France SAS"/>
    <s v="55, rue du Fond du Vai Saint-Pierre-La-Garenne 27600 FR"/>
    <s v="LMIC"/>
    <s v="ATD_002_2021_Part 2"/>
    <n v="1"/>
    <s v="There are two excel conversion files that were combined in this row ATD_002_2021_Part 2 - 0001 and ATD_002_2021_Part 2 - 0002"/>
    <m/>
  </r>
  <r>
    <s v="b45"/>
    <x v="0"/>
    <s v="Taiwan"/>
    <s v="Thiamethoxam"/>
    <s v="153719-23-4"/>
    <m/>
    <s v="MIXTURE"/>
    <x v="79"/>
    <n v="14.1"/>
    <n v="0.14099999999999999"/>
    <m/>
    <s v="8000L"/>
    <x v="88"/>
    <n v="1128"/>
    <s v="Not provided"/>
    <s v="Category: Pesticide Pesticide use: Insecticide"/>
    <m/>
    <x v="1"/>
    <s v="Syngenta Production France SAS"/>
    <s v="55, rue du Fond du Vai Saint-Pierre-La-Garenne 27600 FR"/>
    <s v="High income"/>
    <s v="ATD_002_2021_Part 2"/>
    <n v="2"/>
    <s v="Excel conversion file for this page is named ATD_002_2021_Part 2 - 0003"/>
    <m/>
  </r>
  <r>
    <s v="b46"/>
    <x v="0"/>
    <s v="Brazil"/>
    <s v="Thiamethoxam"/>
    <s v="153719-23-4"/>
    <m/>
    <s v="MIXTURE"/>
    <x v="97"/>
    <n v="18.5"/>
    <n v="0.185"/>
    <m/>
    <s v="29000L"/>
    <x v="89"/>
    <n v="5365"/>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47"/>
    <x v="3"/>
    <s v="Mozambique"/>
    <s v="Thiamethoxam"/>
    <s v="153719-23-4"/>
    <m/>
    <s v="MIXTURE"/>
    <x v="98"/>
    <n v="13.85"/>
    <n v="0.13849999999999998"/>
    <m/>
    <s v="360L"/>
    <x v="7"/>
    <n v="49.859999999999992"/>
    <s v="Not provided"/>
    <s v="Insecticide"/>
    <m/>
    <x v="1"/>
    <s v="Syngenta Hellas AEBE"/>
    <s v="Anthousas Avenue Anthousa - Attiki 153 49 GR"/>
    <s v="LMIC"/>
    <s v="ATD_002_2021_Part 2"/>
    <n v="2"/>
    <s v="Excel conversion file for this page is named ATD_002_2021_Part 2 - 0003"/>
    <m/>
  </r>
  <r>
    <s v="b48"/>
    <x v="0"/>
    <s v="Belarus"/>
    <s v="Thiamethoxam"/>
    <s v="153719-23-4"/>
    <m/>
    <s v="MIXTURE"/>
    <x v="70"/>
    <n v="14.1"/>
    <n v="0.14099999999999999"/>
    <m/>
    <s v="1200L"/>
    <x v="54"/>
    <n v="169.2"/>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49"/>
    <x v="0"/>
    <s v="Ukraine"/>
    <s v="Thiamethoxam"/>
    <s v="153719-23-4"/>
    <m/>
    <s v="MIXTURE"/>
    <x v="49"/>
    <n v="14.1"/>
    <n v="0.14099999999999999"/>
    <m/>
    <s v="10400L"/>
    <x v="90"/>
    <n v="1466.3999999999999"/>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5"/>
    <x v="1"/>
    <s v="Russian Federation"/>
    <s v="Thiamethoxam"/>
    <s v="153719-23-4"/>
    <m/>
    <s v="MIXTURE"/>
    <x v="76"/>
    <n v="17.5"/>
    <n v="0.17499999999999999"/>
    <m/>
    <s v="10880L"/>
    <x v="91"/>
    <n v="1903.9999999999998"/>
    <s v="Not provided"/>
    <s v="Category: Pesticide Pesticide use: Insecticide"/>
    <m/>
    <x v="1"/>
    <s v="Syngenta Espana S.A."/>
    <s v="Ribera del Loira Madrid 28042 ES"/>
    <s v="LMIC"/>
    <s v="ATD_002_2021_Part 2"/>
    <n v="1"/>
    <s v="There are two excel conversion files that were combined in this row ATD_002_2021_Part 2 - 0001 and ATD_002_2021_Part 2 - 0002"/>
    <m/>
  </r>
  <r>
    <s v="b50"/>
    <x v="6"/>
    <s v="Korea, Republic of"/>
    <s v="Thiamethoxam"/>
    <s v="153719-23-4"/>
    <m/>
    <s v="MIXTURE"/>
    <x v="46"/>
    <n v="25"/>
    <n v="0.25"/>
    <m/>
    <s v="2970KG"/>
    <x v="92"/>
    <n v="742.5"/>
    <s v="Not provided"/>
    <s v="Category: Pesticide Pesticide use: Insecticide"/>
    <m/>
    <x v="1"/>
    <s v="Syngenta Agro GmbH"/>
    <s v="Anton-Baumgartner-Strasse 125/2/3/1 Wien 1230 AT"/>
    <s v="High income"/>
    <s v="ATD_002_2021_Part 2"/>
    <n v="2"/>
    <s v="Excel conversion file for this page is named ATD_002_2021_Part 2 - 0003"/>
    <m/>
  </r>
  <r>
    <s v="b51"/>
    <x v="4"/>
    <s v="Belarus"/>
    <s v="Thiamethoxam"/>
    <s v="153719-23-4"/>
    <m/>
    <s v="MIXTURE"/>
    <x v="46"/>
    <s v="&gt;= 25 - &lt; 30"/>
    <n v="0.27500000000000002"/>
    <m/>
    <s v="180KG"/>
    <x v="45"/>
    <n v="49.500000000000007"/>
    <s v="Not provided"/>
    <s v="Category: Pesticide Pesticide use: Insecticide"/>
    <m/>
    <x v="1"/>
    <s v="Syngenta Kft"/>
    <s v="Alizu.2 Budapest 1117 HU"/>
    <s v="LMIC"/>
    <s v="ATD_002_2021_Part 2"/>
    <n v="2"/>
    <s v="Excel conversion file for this page is named ATD_002_2021_Part 2 - 0003"/>
    <m/>
  </r>
  <r>
    <s v="b52"/>
    <x v="3"/>
    <s v="Tanzania, United Republic Of"/>
    <s v="Thiamethoxam"/>
    <s v="153719-23-4"/>
    <m/>
    <s v="MIXTURE"/>
    <x v="75"/>
    <n v="20"/>
    <n v="0.2"/>
    <m/>
    <s v="210KG"/>
    <x v="93"/>
    <n v="42"/>
    <s v="Not provided"/>
    <s v="Insecticide"/>
    <m/>
    <x v="1"/>
    <s v="Syngenta Hellas AEBE"/>
    <s v="Anthousas Avenue Anthousa - Attiki 153 49 GR"/>
    <s v="LMIC"/>
    <s v="ATD_002_2021_Part 2"/>
    <n v="2"/>
    <s v="Excel conversion file for this page is named ATD_002_2021_Part 2 - 0003"/>
    <m/>
  </r>
  <r>
    <s v="b54"/>
    <x v="0"/>
    <s v="Russian Federation"/>
    <s v="Thiamethoxam"/>
    <s v="153719-23-4"/>
    <m/>
    <s v="MIXTURE"/>
    <x v="70"/>
    <n v="14.1"/>
    <n v="0.14099999999999999"/>
    <m/>
    <s v="84000L"/>
    <x v="94"/>
    <n v="11843.999999999998"/>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55"/>
    <x v="1"/>
    <s v="Ukraine"/>
    <s v="Thiamethoxam"/>
    <s v="153719-23-4"/>
    <m/>
    <s v="MIXTURE"/>
    <x v="89"/>
    <n v="17.78"/>
    <n v="0.17780000000000001"/>
    <m/>
    <s v="18400L"/>
    <x v="95"/>
    <n v="3271.5200000000004"/>
    <s v="Not provided"/>
    <s v="Category: Pesticide Pesticide use: Insecticide"/>
    <m/>
    <x v="1"/>
    <s v="Syngenta Espana S.A."/>
    <s v="Ribera del Loira Madrid 28042 ES"/>
    <s v="LMIC"/>
    <s v="ATD_002_2021_Part 2"/>
    <n v="2"/>
    <s v="Excel conversion file for this page is named ATD_002_2021_Part 2 - 0003"/>
    <m/>
  </r>
  <r>
    <s v="b56"/>
    <x v="0"/>
    <s v="Ukraine"/>
    <s v="Thiamethoxam"/>
    <s v="153719-23-4"/>
    <m/>
    <s v="MIXTURE"/>
    <x v="89"/>
    <n v="17.78"/>
    <n v="0.17780000000000001"/>
    <m/>
    <s v="2000L"/>
    <x v="96"/>
    <n v="355.6"/>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57"/>
    <x v="3"/>
    <s v="Oman"/>
    <s v="Thiamethoxam"/>
    <s v="153719-23-4"/>
    <m/>
    <s v="MIXTURE"/>
    <x v="59"/>
    <n v="17.57"/>
    <n v="0.1757"/>
    <m/>
    <s v="720L"/>
    <x v="47"/>
    <n v="126.50399999999999"/>
    <s v="Not provided"/>
    <s v="Category: Pesticide Pesticide use: Insecticide"/>
    <m/>
    <x v="1"/>
    <s v="Syngenta Hellas AEBE"/>
    <s v="Anthousas Avenue Anthousa - Attiki 153 49 GR"/>
    <s v="High income"/>
    <s v="ATD_002_2021_Part 2"/>
    <n v="2"/>
    <s v="Excel conversion file for this page is named ATD_002_2021_Part 2 - 0003"/>
    <m/>
  </r>
  <r>
    <s v="b58"/>
    <x v="3"/>
    <s v="Oman"/>
    <s v="Thiamethoxam"/>
    <s v="153719-23-4"/>
    <m/>
    <s v="MIXTURE"/>
    <x v="99"/>
    <n v="12.499000000000001"/>
    <n v="0.12499"/>
    <m/>
    <s v="720L"/>
    <x v="47"/>
    <n v="89.992800000000003"/>
    <s v="Not provided"/>
    <s v="Category: Pesticide Pesticide use: Insecticide"/>
    <m/>
    <x v="1"/>
    <s v="Syngenta Hellas AEBE"/>
    <s v="Anthousas Avenue Anthousa - Attiki 153 49 GR"/>
    <s v="High income"/>
    <s v="ATD_002_2021_Part 2"/>
    <n v="2"/>
    <s v="Excel conversion file for this page is named ATD_002_2021_Part 2 - 0003"/>
    <m/>
  </r>
  <r>
    <s v="b6"/>
    <x v="4"/>
    <s v="Morocco"/>
    <s v="Thiamethoxam"/>
    <s v="153719-23-4"/>
    <m/>
    <s v="MIXTURE"/>
    <x v="100"/>
    <s v="&gt;= 20 - &lt;25"/>
    <n v="0.22500000000000001"/>
    <m/>
    <s v="85KG"/>
    <x v="97"/>
    <n v="19.125"/>
    <s v="Not provided"/>
    <s v="Category: Pesticide Pesticide use: Insecticide"/>
    <m/>
    <x v="1"/>
    <s v="Syngenta Kft"/>
    <s v="Alizu.2 Budapest 1117 HU"/>
    <s v="LMIC"/>
    <s v="ATD_002_2021_Part 2"/>
    <n v="1"/>
    <s v="There are two excel conversion files that were combined in this row ATD_002_2021_Part 2 - 0001 and ATD_002_2021_Part 2 - 0002"/>
    <m/>
  </r>
  <r>
    <s v="b60"/>
    <x v="0"/>
    <s v="Australia"/>
    <s v="Thiamethoxam"/>
    <s v="153719-23-4"/>
    <m/>
    <s v="MIXTURE"/>
    <x v="101"/>
    <n v="18.5"/>
    <n v="0.185"/>
    <m/>
    <s v="5000L"/>
    <x v="9"/>
    <n v="925"/>
    <s v="Not provided"/>
    <s v="Category: Pesticide Pesticide use: Insecticide"/>
    <m/>
    <x v="1"/>
    <s v="Syngenta Production France SAS"/>
    <s v="55, rue du Fond du Vai Saint-Pierre-La-Garenne 27600 FR"/>
    <s v="High income"/>
    <s v="ATD_002_2021_Part 2"/>
    <n v="2"/>
    <s v="Excel conversion file for this page is named ATD_002_2021_Part 2 - 0003"/>
    <m/>
  </r>
  <r>
    <s v="b62"/>
    <x v="3"/>
    <s v="Tanzania, United Republic Of"/>
    <s v="Thiamethoxam"/>
    <s v="153719-23-4"/>
    <m/>
    <s v="MIXTURE"/>
    <x v="46"/>
    <n v="25"/>
    <n v="0.25"/>
    <m/>
    <s v="210KG"/>
    <x v="93"/>
    <n v="52.5"/>
    <s v="Not provided"/>
    <s v="Category: Pesticide Pesticide use: Insecticide"/>
    <m/>
    <x v="1"/>
    <s v="Syngenta Hellas AEBE"/>
    <s v="Anthousas Avenue Anthousa - Attiki 153 49 GR"/>
    <s v="LMIC"/>
    <s v="ATD_002_2021_Part 2"/>
    <n v="2"/>
    <s v="Excel conversion file for this page is named ATD_002_2021_Part 2 - 0003"/>
    <m/>
  </r>
  <r>
    <s v="b63"/>
    <x v="0"/>
    <s v="Serbia"/>
    <s v="Thiamethoxam"/>
    <s v="153719-23-4"/>
    <m/>
    <s v="MIXTURE"/>
    <x v="50"/>
    <n v="29.66"/>
    <n v="0.29659999999999997"/>
    <m/>
    <s v="1000L"/>
    <x v="3"/>
    <n v="296.59999999999997"/>
    <s v="Not provided"/>
    <s v="Re-export"/>
    <m/>
    <x v="1"/>
    <s v="Syngenta Production France SAS"/>
    <s v="55, rue du Fond du Vai Saint-Pierre-La-Garenne 27600 FR"/>
    <s v="LMIC"/>
    <s v="ATD_002_2021_Part 2"/>
    <n v="2"/>
    <s v="Excel conversion file for this page is named ATD_002_2021_Part 2 - 0003"/>
    <m/>
  </r>
  <r>
    <s v="b64"/>
    <x v="3"/>
    <s v="Uzbekistan"/>
    <s v="Thiamethoxam"/>
    <s v="153719-23-4"/>
    <m/>
    <s v="MIXTURE"/>
    <x v="49"/>
    <n v="12.62"/>
    <n v="0.12619999999999998"/>
    <m/>
    <s v="1800L"/>
    <x v="98"/>
    <n v="227.15999999999997"/>
    <s v="Not provided"/>
    <s v="Insecticide"/>
    <m/>
    <x v="1"/>
    <s v="Syngenta Hellas AEBE"/>
    <s v="Anthousas Avenue Anthousa - Attiki 153 49 GR"/>
    <s v="LMIC"/>
    <s v="ATD_002_2021_Part 2"/>
    <n v="2"/>
    <s v="Excel conversion file for this page is named ATD_002_2021_Part 2 - 0003"/>
    <m/>
  </r>
  <r>
    <s v="b66"/>
    <x v="1"/>
    <s v="Georgia"/>
    <s v="Thiamethoxam"/>
    <s v="153719-23-4"/>
    <m/>
    <s v="MIXTURE"/>
    <x v="63"/>
    <n v="22.63"/>
    <n v="0.2263"/>
    <m/>
    <s v="1920L"/>
    <x v="31"/>
    <n v="434.49599999999998"/>
    <s v="Not provided"/>
    <s v="Category: Pesticide Pesticide use: Insecticide"/>
    <m/>
    <x v="1"/>
    <s v="Syngenta Espana S.A."/>
    <s v="Ribera del Loira Madrid 28042 ES"/>
    <s v="LMIC"/>
    <s v="ATD_002_2021_Part 2"/>
    <n v="2"/>
    <s v="Excel conversion file for this page is named ATD_002_2021_Part 2 - 0003"/>
    <m/>
  </r>
  <r>
    <s v="b67"/>
    <x v="3"/>
    <s v="Oman"/>
    <s v="Thiamethoxam"/>
    <s v="153719-23-4"/>
    <m/>
    <s v="MIXTURE"/>
    <x v="102"/>
    <n v="15.24"/>
    <n v="0.15240000000000001"/>
    <m/>
    <s v="720L"/>
    <x v="47"/>
    <n v="109.72800000000001"/>
    <s v="Not provided"/>
    <s v="Category: Pesticide Pesticide use: Insecticide"/>
    <m/>
    <x v="1"/>
    <s v="Syngenta Hellas AEBE"/>
    <s v="Anthousas Avenue Anthousa - Attiki 153 49 GR"/>
    <s v="High income"/>
    <s v="ATD_002_2021_Part 2"/>
    <n v="2"/>
    <s v="Excel conversion file for this page is named ATD_002_2021_Part 2 - 0003"/>
    <m/>
  </r>
  <r>
    <s v="b68"/>
    <x v="0"/>
    <s v="Russian Federation"/>
    <s v="Thiamethoxam"/>
    <s v="153719-23-4"/>
    <m/>
    <s v="MIXTURE"/>
    <x v="103"/>
    <n v="29.79"/>
    <n v="0.2979"/>
    <m/>
    <s v="10800L"/>
    <x v="46"/>
    <n v="3217.32"/>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70"/>
    <x v="3"/>
    <s v="Palestine, State of"/>
    <s v="Thiamethoxam"/>
    <s v="153719-23-4"/>
    <m/>
    <s v="MIXTURE"/>
    <x v="52"/>
    <n v="24"/>
    <n v="0.24"/>
    <m/>
    <s v="400L"/>
    <x v="58"/>
    <n v="96"/>
    <s v="Not provided"/>
    <s v="Category: Pesticide Pesticide use: Insecticide"/>
    <m/>
    <x v="1"/>
    <s v="Syngenta Hellas AEBE"/>
    <s v="Anthousas Avenue Anthousa - Attiki 153 49 GR"/>
    <s v="LMIC"/>
    <s v="ATD_002_2021_Part 2"/>
    <n v="2"/>
    <s v="Excel conversion file for this page is named ATD_002_2021_Part 2 - 0003"/>
    <m/>
  </r>
  <r>
    <s v="b71"/>
    <x v="3"/>
    <s v="United Arab Emirates"/>
    <s v="Thiamethoxam"/>
    <s v="153719-23-4"/>
    <m/>
    <s v="MIXTURE"/>
    <x v="78"/>
    <n v="25"/>
    <n v="0.25"/>
    <m/>
    <s v="250KG"/>
    <x v="99"/>
    <n v="62.5"/>
    <s v="Not provided"/>
    <s v="Category: Pesticide Pesticide use: Insecticide"/>
    <m/>
    <x v="1"/>
    <s v="Syngenta Hellas AEBE"/>
    <s v="Anthousas Avenue Anthousa - Attiki 153 49 GR"/>
    <s v="High income"/>
    <s v="ATD_002_2021_Part 2"/>
    <n v="2"/>
    <s v="Excel conversion file for this page is named ATD_002_2021_Part 2 - 0003"/>
    <m/>
  </r>
  <r>
    <s v="b72"/>
    <x v="1"/>
    <s v="Argentina"/>
    <s v="Thiamethoxam"/>
    <s v="153719-23-4"/>
    <m/>
    <s v="MIXTURE"/>
    <x v="104"/>
    <n v="15.28"/>
    <n v="0.15279999999999999"/>
    <m/>
    <s v="20400L"/>
    <x v="100"/>
    <n v="3117.12"/>
    <s v="Not provided"/>
    <s v="Category: Pesticide Pesticide use: Insecticide"/>
    <m/>
    <x v="1"/>
    <s v="Syngenta Espana S.A."/>
    <s v="Ribera del Loira Madrid 28042 ES"/>
    <s v="LMIC"/>
    <s v="ATD_002_2021_Part 2"/>
    <n v="2"/>
    <s v="Excel conversion file for this page is named ATD_002_2021_Part 2 - 0003"/>
    <m/>
  </r>
  <r>
    <s v="b73"/>
    <x v="4"/>
    <s v="Kenya"/>
    <s v="Thiamethoxam"/>
    <s v="153719-23-4"/>
    <m/>
    <s v="MIXTURE"/>
    <x v="75"/>
    <s v="&gt;= 20 - &lt; 25"/>
    <n v="0.22500000000000001"/>
    <m/>
    <s v="990KG"/>
    <x v="101"/>
    <n v="222.75"/>
    <s v="Not provided"/>
    <s v="Category: Pesticide Pesticide use: Insecticide"/>
    <m/>
    <x v="1"/>
    <s v="Syngenta Kft"/>
    <s v="Alizu.2 Budapest 1117 HU"/>
    <s v="LMIC"/>
    <s v="ATD_002_2021_Part 2"/>
    <n v="2"/>
    <s v="Excel conversion file for this page is named ATD_002_2021_Part 2 - 0003"/>
    <m/>
  </r>
  <r>
    <s v="b74"/>
    <x v="3"/>
    <s v="Cameroon"/>
    <s v="Thiamethoxam"/>
    <s v="153719-23-4"/>
    <m/>
    <s v="MIXTURE"/>
    <x v="52"/>
    <n v="21.6"/>
    <n v="0.21600000000000003"/>
    <m/>
    <s v="672L"/>
    <x v="102"/>
    <n v="145.15200000000002"/>
    <s v="Not provided"/>
    <s v="Insecticide"/>
    <m/>
    <x v="1"/>
    <s v="Syngenta Hellas Single Member S.A.C.I."/>
    <s v="Anthousas Avenue Anthousa - Attiki 153 49 GR"/>
    <s v="LMIC"/>
    <s v="ATD_002_2021_Part 2"/>
    <n v="2"/>
    <s v="Excel conversion file for this page is named ATD_002_2021_Part 2 - 0003"/>
    <m/>
  </r>
  <r>
    <s v="b78"/>
    <x v="3"/>
    <s v="Cote D'Ivoire"/>
    <s v="Thiamethoxam"/>
    <s v="153719-23-4"/>
    <m/>
    <s v="MIXTURE"/>
    <x v="52"/>
    <n v="24"/>
    <n v="0.24"/>
    <m/>
    <s v="1344L"/>
    <x v="103"/>
    <n v="322.56"/>
    <s v="Not provided"/>
    <s v="Category: Pesticide Pesticide use: Insecticide"/>
    <m/>
    <x v="1"/>
    <s v="Syngenta Hellas AEBE"/>
    <s v="Anthousas Avenue Anthousa - Attiki 153 49 GR"/>
    <s v="LMIC"/>
    <s v="ATD_002_2021_Part 2"/>
    <n v="2"/>
    <s v="Excel conversion file for this page is named ATD_002_2021_Part 2 - 0003"/>
    <m/>
  </r>
  <r>
    <s v="b8"/>
    <x v="4"/>
    <s v="Algeria"/>
    <s v="Thiamethoxam"/>
    <s v="153719-23-4"/>
    <m/>
    <s v="MIXTURE"/>
    <x v="75"/>
    <s v="&gt;= 20 - &lt;25"/>
    <n v="0.22500000000000001"/>
    <m/>
    <s v="1575KG"/>
    <x v="104"/>
    <n v="354.375"/>
    <s v="Not provided"/>
    <s v="Category: Pesticide Pesticide use: Insecticide"/>
    <m/>
    <x v="1"/>
    <s v="Syngenta Kft"/>
    <s v="Alizu.2 Budapest 1117 HU"/>
    <s v="LMIC"/>
    <s v="ATD_002_2021_Part 2"/>
    <n v="1"/>
    <s v="There are two excel conversion files that were combined in this row ATD_002_2021_Part 2 - 0001 and ATD_002_2021_Part 2 - 0002"/>
    <m/>
  </r>
  <r>
    <s v="b80"/>
    <x v="3"/>
    <s v="Ethiopia"/>
    <s v="Thiamethoxam"/>
    <s v="153719-23-4"/>
    <m/>
    <s v="MIXTURE"/>
    <x v="75"/>
    <n v="20"/>
    <n v="0.2"/>
    <m/>
    <s v="360KG"/>
    <x v="7"/>
    <n v="72"/>
    <s v="Not provided"/>
    <s v="Category: Pesticide Pesticide use: Insecticide"/>
    <m/>
    <x v="1"/>
    <s v="Syngenta Hellas AEBE"/>
    <s v="Anthousas Avenue Anthousa - Attiki 153 49 GR"/>
    <s v="LMIC"/>
    <s v="ATD_002_2021_Part 2"/>
    <n v="2"/>
    <s v="Excel conversion file for this page is named ATD_002_2021_Part 2 - 0003"/>
    <m/>
  </r>
  <r>
    <s v="b81"/>
    <x v="0"/>
    <s v="Russian Federation"/>
    <s v="Thiamethoxam"/>
    <s v="153719-23-4"/>
    <m/>
    <s v="MIXTURE"/>
    <x v="89"/>
    <n v="17.78"/>
    <n v="0.17780000000000001"/>
    <m/>
    <s v="46350L"/>
    <x v="105"/>
    <n v="8241.0300000000007"/>
    <s v="Not provided"/>
    <s v="Insecticide"/>
    <m/>
    <x v="1"/>
    <s v="Syngenta Production France SAS"/>
    <s v="55, rue du Fond du Vai Saint-Pierre-La-Garenne 27600 FR"/>
    <s v="LMIC"/>
    <s v="ATD_002_2021_Part 2"/>
    <n v="2"/>
    <s v="Excel conversion file for this page is named ATD_002_2021_Part 2 - 0003"/>
    <m/>
  </r>
  <r>
    <s v="b82"/>
    <x v="3"/>
    <s v="United Arab Emirates"/>
    <s v="Thiamethoxam"/>
    <s v="153719-23-4"/>
    <m/>
    <s v="MIXTURE"/>
    <x v="99"/>
    <n v="12.499000000000001"/>
    <n v="0.12499"/>
    <m/>
    <s v="3272L"/>
    <x v="106"/>
    <n v="408.96728000000002"/>
    <s v="Not provided"/>
    <s v="Category: Pesticide Pesticide use: Insecticide"/>
    <m/>
    <x v="1"/>
    <s v="Syngenta Hellas AEBE"/>
    <s v="Anthousas Avenue Anthousa - Attiki 153 49 GR"/>
    <s v="High income"/>
    <s v="ATD_002_2021_Part 2"/>
    <n v="2"/>
    <s v="Excel conversion file for this page is named ATD_002_2021_Part 2 - 0003"/>
    <m/>
  </r>
  <r>
    <s v="b84"/>
    <x v="0"/>
    <s v="Argentina"/>
    <s v="Thiamethoxam"/>
    <s v="153719-23-4"/>
    <m/>
    <s v="MIXTURE"/>
    <x v="71"/>
    <n v="20"/>
    <n v="0.2"/>
    <m/>
    <s v="8800L"/>
    <x v="107"/>
    <n v="1760"/>
    <s v="Not provided"/>
    <s v="Category: Pesticide Pesticide use: Insecticide"/>
    <m/>
    <x v="1"/>
    <s v="Syngenta Production France SAS"/>
    <s v="55, rue du Fond du Vai Saint-Pierre-La-Garenne 27600 FR"/>
    <s v="LMIC"/>
    <s v="ATD_002_2021_Part 2"/>
    <n v="2"/>
    <s v="Excel conversion file for this page is named ATD_002_2021_Part 2 - 0003"/>
    <m/>
  </r>
  <r>
    <s v="b86"/>
    <x v="3"/>
    <s v="Qatar"/>
    <s v="Thiamethoxam"/>
    <s v="153719-23-4"/>
    <m/>
    <s v="MIXTURE"/>
    <x v="55"/>
    <n v="15.24"/>
    <n v="0.15240000000000001"/>
    <m/>
    <s v="360L"/>
    <x v="7"/>
    <n v="54.864000000000004"/>
    <s v="Not provided"/>
    <s v="Insecticide"/>
    <m/>
    <x v="1"/>
    <s v="Syngenta Hellas AEBE"/>
    <s v="Anthousas Avenue Anthousa - Attiki 153 49 GR"/>
    <s v="High income"/>
    <s v="ATD_002_2021_Part 2"/>
    <n v="2"/>
    <s v="Excel conversion file for this page is named ATD_002_2021_Part 2 - 0003"/>
    <m/>
  </r>
  <r>
    <s v="b87"/>
    <x v="1"/>
    <s v="Argentina"/>
    <s v="Thiamethoxam"/>
    <s v="153719-23-4"/>
    <m/>
    <s v="MIXTURE"/>
    <x v="77"/>
    <n v="15.28"/>
    <n v="0.15279999999999999"/>
    <m/>
    <s v="9000L"/>
    <x v="108"/>
    <n v="1375.1999999999998"/>
    <s v="Not provided"/>
    <s v="Category: Pesticide Pesticide use: Insecticide"/>
    <m/>
    <x v="1"/>
    <s v="Syngenta Espana S.A."/>
    <s v="Ribera del Loira Madrid 28042 ES"/>
    <s v="LMIC"/>
    <s v="ATD_002_2021_Part 2"/>
    <n v="2"/>
    <s v="Excel conversion file for this page is named ATD_002_2021_Part 2 - 0003"/>
    <m/>
  </r>
  <r>
    <s v="b88"/>
    <x v="6"/>
    <s v="Singapore"/>
    <s v="Thiamethoxam"/>
    <s v="153719-23-4"/>
    <m/>
    <s v="MIXTURE"/>
    <x v="66"/>
    <n v="25"/>
    <n v="0.25"/>
    <m/>
    <s v="240KG"/>
    <x v="33"/>
    <n v="60"/>
    <s v="Not provided"/>
    <s v="Used for re-export"/>
    <m/>
    <x v="1"/>
    <s v="Syngenta Agro GmbH"/>
    <s v="Anton-Baumgartner-Strasse 125/2/3/1 Wien 1230 AT"/>
    <s v="High income"/>
    <s v="ATD_002_2021_Part 2"/>
    <n v="2"/>
    <s v="Excel conversion file for this page is named ATD_002_2021_Part 2 - 0003"/>
    <m/>
  </r>
  <r>
    <s v="b89"/>
    <x v="3"/>
    <s v="Israel"/>
    <s v="Thiamethoxam"/>
    <s v="153719-23-4"/>
    <m/>
    <s v="MIXTURE"/>
    <x v="52"/>
    <n v="24"/>
    <n v="0.24"/>
    <m/>
    <s v="1320L"/>
    <x v="109"/>
    <n v="316.8"/>
    <s v="Not provided"/>
    <s v="Category: Pesticide Pesticide use: Insecticide"/>
    <m/>
    <x v="1"/>
    <s v="Syngenta Hellas AEBE"/>
    <s v="Anthousas Avenue Anthousa - Attiki 153 49 GR"/>
    <s v="High income"/>
    <s v="ATD_002_2021_Part 2"/>
    <n v="2"/>
    <s v="Excel conversion file for this page is named ATD_002_2021_Part 2 - 0003"/>
    <m/>
  </r>
  <r>
    <s v="b91"/>
    <x v="0"/>
    <s v="Cuba"/>
    <s v="Thiamethoxam"/>
    <s v="153719-23-4"/>
    <m/>
    <s v="MIXTURE"/>
    <x v="105"/>
    <n v="14.1"/>
    <n v="0.14099999999999999"/>
    <m/>
    <s v="2400L"/>
    <x v="26"/>
    <n v="338.4"/>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94"/>
    <x v="1"/>
    <s v="Paraguay"/>
    <s v="Thiamethoxam"/>
    <s v="153719-23-4"/>
    <m/>
    <s v="MIXTURE"/>
    <x v="101"/>
    <n v="18.5"/>
    <n v="0.185"/>
    <m/>
    <s v="18640L"/>
    <x v="110"/>
    <n v="3448.4"/>
    <s v="Not provided"/>
    <s v="Category: Pesticide Pesticide use. Insecticide"/>
    <m/>
    <x v="1"/>
    <s v="Syngenta Espana S.A."/>
    <s v="Ribera del Loira Madrid 28042 ES"/>
    <s v="LMIC"/>
    <s v="ATD_002_2021_Part 2"/>
    <n v="3"/>
    <s v="Excel conversion file for this page is named ATD_002_2021_Part 2 - 0004"/>
    <m/>
  </r>
  <r>
    <s v="b95"/>
    <x v="0"/>
    <s v="Ukraine"/>
    <s v="Thiamethoxam"/>
    <s v="153719-23-4"/>
    <m/>
    <s v="MIXTURE"/>
    <x v="63"/>
    <n v="22.63"/>
    <n v="0.2263"/>
    <m/>
    <s v="7400L"/>
    <x v="111"/>
    <n v="1674.6200000000001"/>
    <s v="Not provided"/>
    <s v="Category: Pesticide Pesticide use: Insecticide"/>
    <m/>
    <x v="1"/>
    <s v="Syngenta Production France SAS"/>
    <s v="55, rue du Fond du Vai Saint-Pierre-La-Garenne 27600 FR"/>
    <s v="LMIC"/>
    <s v="ATD_002_2021_Part 2"/>
    <n v="3"/>
    <s v="Excel conversion file for this page is named ATD_002_2021_Part 2 - 0004"/>
    <m/>
  </r>
  <r>
    <s v="b96"/>
    <x v="3"/>
    <s v="Iraq"/>
    <s v="Thiamethoxam"/>
    <s v="153719-23-4"/>
    <m/>
    <s v="MIXTURE"/>
    <x v="71"/>
    <n v="17.57"/>
    <n v="0.1757"/>
    <m/>
    <s v="1080L"/>
    <x v="39"/>
    <n v="189.756"/>
    <s v="Not provided"/>
    <s v="Category: Pesticide Pesticide use: Insecticide"/>
    <m/>
    <x v="1"/>
    <s v="Syngenta Hellas AEBE"/>
    <s v="Anthousas Avenue Anthousa - Attiki 153 49 GR"/>
    <s v="LMIC"/>
    <s v="ATD_002_2021_Part 2"/>
    <n v="3"/>
    <s v="Excel conversion file for this page is named ATD_002_2021_Part 2 - 0004"/>
    <m/>
  </r>
  <r>
    <s v="b99"/>
    <x v="4"/>
    <s v="Sudan"/>
    <s v="Thiamethoxam"/>
    <s v="153719-23-4"/>
    <m/>
    <s v="MIXTURE"/>
    <x v="75"/>
    <s v="&gt;= 20 - &lt; 25"/>
    <n v="0.22500000000000001"/>
    <m/>
    <s v="600KG"/>
    <x v="21"/>
    <n v="135"/>
    <s v="Not provided"/>
    <s v="Category: Pesticide Pesticide use: Insecticide"/>
    <m/>
    <x v="1"/>
    <s v="Syngenta Kft"/>
    <s v="Aliz u.2 Budapest 1117 HU"/>
    <s v="LMIC"/>
    <s v="ATD_002_2021_Part 2"/>
    <n v="3"/>
    <s v="Excel conversion file for this page is named ATD_002_2021_Part 2 - 0004"/>
    <m/>
  </r>
  <r>
    <s v="c1"/>
    <x v="1"/>
    <s v="Uganda"/>
    <s v="Imidacloprid"/>
    <s v="138261-41-3"/>
    <m/>
    <m/>
    <x v="106"/>
    <s v="15-19"/>
    <n v="0.17"/>
    <d v="2020-11-23T00:00:00"/>
    <s v="10000L"/>
    <x v="70"/>
    <n v="1700.0000000000002"/>
    <s v="Not provided"/>
    <s v="Pesticide"/>
    <s v="Imidacloprid 200 SL will be used as a insecticide for agriculture."/>
    <x v="2"/>
    <s v="ADAMA MAKHTESHIM LTD (SPAIN)"/>
    <s v="Principe de Vergara 110 Madrid 28002 ES"/>
    <s v="LMIC"/>
    <s v="ATD_024_2021_Batch 2_Redacted"/>
    <m/>
    <s v="This data was keyed in manually by CD. "/>
    <m/>
  </r>
  <r>
    <s v="c10"/>
    <x v="2"/>
    <s v="South Africa"/>
    <s v="Clothianidin"/>
    <s v="210880-92-5"/>
    <m/>
    <m/>
    <x v="107"/>
    <n v="47.6"/>
    <n v="0.47600000000000003"/>
    <d v="2020-09-01T00:00:00"/>
    <s v="25000KG"/>
    <x v="112"/>
    <n v="11900"/>
    <s v="Not provided"/>
    <s v="Industrial"/>
    <s v="is used for seed treatment"/>
    <x v="3"/>
    <s v="BASF SE"/>
    <s v="Carl-Bosch-Str. 38 Ludwigshafen am Rhein 67056 DE"/>
    <s v="LMIC"/>
    <s v="ATD_024_2021_Batch 2_Redacted"/>
    <m/>
    <s v="This data was keyed in manually by CD. "/>
    <m/>
  </r>
  <r>
    <s v="c11"/>
    <x v="2"/>
    <s v="Chile"/>
    <s v="Clothianidin"/>
    <s v="210880-92-5"/>
    <m/>
    <m/>
    <x v="107"/>
    <n v="47.6"/>
    <n v="0.47600000000000003"/>
    <d v="2020-09-01T00:00:00"/>
    <s v="6600KG"/>
    <x v="38"/>
    <n v="3141.6000000000004"/>
    <s v="Not provided"/>
    <s v="Pesticide"/>
    <s v="is used for seed treatment"/>
    <x v="3"/>
    <s v="BASF SE"/>
    <s v="Carl-Bosch-Str. 38 Ludwigshafen am Rhein 67056 DE"/>
    <s v="High income"/>
    <s v="ATD_024_2021_Batch 2_Redacted"/>
    <m/>
    <s v="This data was keyed in manually by CD. "/>
    <m/>
  </r>
  <r>
    <s v="c12"/>
    <x v="7"/>
    <s v="Israel"/>
    <s v="Imidacloprid"/>
    <s v="138261-41-3"/>
    <m/>
    <m/>
    <x v="108"/>
    <n v="36"/>
    <n v="0.36"/>
    <d v="2020-09-23T00:00:00"/>
    <s v="20000L"/>
    <x v="14"/>
    <n v="7200"/>
    <n v="2592"/>
    <s v="Pesticide"/>
    <s v="End-use insecticide product."/>
    <x v="4"/>
    <s v="Cheminova A/S"/>
    <s v="Thyborønvej 76-78 Harboøre DK-7673 DK"/>
    <s v="High income"/>
    <s v="ATD_024_2021_Batch 2_Redacted"/>
    <m/>
    <s v="This data was keyed in manually by CD. "/>
    <s v="According to the Danish government, the actual amount of imidacloprid shipped under this notification was 2.592 tonnes."/>
  </r>
  <r>
    <s v="c13"/>
    <x v="0"/>
    <s v="Ukraine"/>
    <s v="Clothianidin"/>
    <s v="210880-92-5"/>
    <m/>
    <m/>
    <x v="109"/>
    <n v="50"/>
    <n v="0.5"/>
    <d v="2020-09-14T00:00:00"/>
    <s v="10000KG"/>
    <x v="70"/>
    <n v="5000"/>
    <n v="0"/>
    <s v="Pesticide"/>
    <s v="Insecticide"/>
    <x v="5"/>
    <s v="Sumitomo Cheimical Agro Europe SAS"/>
    <s v="Parc d' Affaires de Crecy 10A, rue de la Voie Lactee Saint Didier au Mont d'Or 69370 FR"/>
    <s v="LMIC"/>
    <s v="ATD_024_2021_Batch 2_Redacted"/>
    <m/>
    <s v="According to Sumitomo, this export did not take place. This data was keyed in manually by CD. "/>
    <s v="According to Sumitomo, this export did not ultimately take place in 2020. "/>
  </r>
  <r>
    <s v="c2"/>
    <x v="0"/>
    <s v="Senegal"/>
    <s v="Imidacloprid"/>
    <s v="138261-41-3"/>
    <m/>
    <m/>
    <x v="110"/>
    <s v="25-35"/>
    <n v="0.3"/>
    <d v="2020-09-01T00:00:00"/>
    <s v="2000L"/>
    <x v="96"/>
    <n v="600"/>
    <s v="Not provided"/>
    <s v="Pesticide"/>
    <s v="Insecticide"/>
    <x v="6"/>
    <s v="Arysta Lifescience"/>
    <s v="ROUTE D'ARTIX BP 80 Nogueres 64150 FR"/>
    <s v="LMIC"/>
    <s v="ATD_024_2021_Batch 2_Redacted"/>
    <m/>
    <s v="This data was keyed in manually by CD. "/>
    <m/>
  </r>
  <r>
    <s v="c3"/>
    <x v="0"/>
    <s v="Cameroon"/>
    <s v="Imidacloprid"/>
    <s v="138261-41-3"/>
    <m/>
    <m/>
    <x v="111"/>
    <s v="2.5-10"/>
    <n v="6.25E-2"/>
    <d v="2020-09-01T00:00:00"/>
    <s v="12000L"/>
    <x v="41"/>
    <n v="750"/>
    <s v="Not provided"/>
    <s v="Pesticide"/>
    <s v="Insecticide"/>
    <x v="6"/>
    <s v="Arysta Lifescience"/>
    <s v="ROUTE D'ARTIX BP 80 Nogueres 64150 FR"/>
    <s v="LMIC"/>
    <s v="ATD_024_2021_Batch 2_Redacted"/>
    <m/>
    <s v="This data was keyed in manually by CD. "/>
    <m/>
  </r>
  <r>
    <s v="c4"/>
    <x v="0"/>
    <s v="Mali"/>
    <s v="Imidacloprid"/>
    <s v="138261-41-3"/>
    <m/>
    <m/>
    <x v="112"/>
    <s v="10 TO 20"/>
    <n v="0.15"/>
    <d v="2020-09-01T00:00:00"/>
    <s v="70000L"/>
    <x v="113"/>
    <n v="10500"/>
    <s v="Not provided"/>
    <s v="Pesticide"/>
    <s v="Insecticide"/>
    <x v="6"/>
    <s v="Arysta Lifescience"/>
    <s v="ROUTE D'ARTIX BP 80 Nogueres 64150 FR"/>
    <s v="LMIC"/>
    <s v="ATD_024_2021_Batch 2_Redacted"/>
    <m/>
    <s v="This data was keyed in manually by CD. "/>
    <m/>
  </r>
  <r>
    <s v="c5"/>
    <x v="0"/>
    <s v="Cote D'Ivoire"/>
    <s v="Imidacloprid"/>
    <s v="138261-41-3"/>
    <m/>
    <m/>
    <x v="111"/>
    <s v="2.5-10"/>
    <n v="6.25E-2"/>
    <d v="2020-09-01T00:00:00"/>
    <s v="5000L"/>
    <x v="9"/>
    <n v="312.5"/>
    <s v="Not provided"/>
    <s v="Pesticide"/>
    <s v="Insecticide"/>
    <x v="6"/>
    <s v="Arysta Lifescience"/>
    <s v="ROUTE D'ARTIX BP 80 Nogueres 64150 FR"/>
    <s v="LMIC"/>
    <s v="ATD_024_2021_Batch 2_Redacted"/>
    <m/>
    <s v="This data was keyed in manually by CD. "/>
    <m/>
  </r>
  <r>
    <s v="c6"/>
    <x v="0"/>
    <s v="Cote D'Ivoire"/>
    <s v="Imidacloprid"/>
    <s v="138261-41-3"/>
    <m/>
    <m/>
    <x v="112"/>
    <s v="10 TO 20"/>
    <n v="0.15"/>
    <d v="2020-09-01T00:00:00"/>
    <s v="24000L"/>
    <x v="114"/>
    <n v="3600"/>
    <s v="Not provided"/>
    <s v="Pesticide"/>
    <s v="Insecticide"/>
    <x v="6"/>
    <s v="Arysta Lifescience"/>
    <s v="ROUTE D'ARTIX BP 80 Nogueres 64150 FR"/>
    <s v="LMIC"/>
    <s v="ATD_024_2021_Batch 2_Redacted"/>
    <m/>
    <s v="This data was keyed in manually by CD. "/>
    <m/>
  </r>
  <r>
    <s v="c7"/>
    <x v="2"/>
    <s v="Australia"/>
    <s v="Clothianidin"/>
    <s v="210880-92-5"/>
    <m/>
    <m/>
    <x v="113"/>
    <n v="28.57"/>
    <n v="0.28570000000000001"/>
    <d v="2020-09-04T00:00:00"/>
    <s v="10300KG"/>
    <x v="115"/>
    <n v="2942.71"/>
    <s v="Not provided"/>
    <s v="Pesticide"/>
    <s v="is used for seed treatment"/>
    <x v="3"/>
    <s v="BASF SE"/>
    <s v="Carl-Bosch-Str. 38 Ludwigshafen am Rhein 67056 DE"/>
    <s v="High income"/>
    <s v="ATD_024_2021_Batch 2_Redacted"/>
    <m/>
    <s v="This data was keyed in manually by CD. "/>
    <m/>
  </r>
  <r>
    <s v="c8"/>
    <x v="2"/>
    <s v="Argentina"/>
    <s v="Clothianidin"/>
    <s v="210880-92-5"/>
    <m/>
    <m/>
    <x v="114"/>
    <n v="48"/>
    <n v="0.48"/>
    <d v="2020-09-01T00:00:00"/>
    <s v="34000KG"/>
    <x v="116"/>
    <n v="16320"/>
    <s v="Not provided"/>
    <s v="Pesticide"/>
    <s v="is used for seed treatment"/>
    <x v="3"/>
    <s v="BASF SE"/>
    <s v="Carl-Bosch-Str. 38 Ludwigshafen am Rhein 67056 DE"/>
    <s v="LMIC"/>
    <s v="ATD_024_2021_Batch 2_Redacted"/>
    <m/>
    <s v="This data was keyed in manually by CD. "/>
    <m/>
  </r>
  <r>
    <s v="c9"/>
    <x v="2"/>
    <s v="Ukraine"/>
    <s v="Clothianidin"/>
    <s v="210880-92-5"/>
    <m/>
    <m/>
    <x v="107"/>
    <n v="47.6"/>
    <n v="0.47600000000000003"/>
    <d v="2020-09-01T00:00:00"/>
    <s v="19600L"/>
    <x v="117"/>
    <n v="9329.6"/>
    <s v="Not provided"/>
    <s v="Pesticide"/>
    <s v="is used for seed treatment"/>
    <x v="3"/>
    <s v="BASF SE"/>
    <s v="Carl-Bosch-Str. 38 Ludwigshafen am Rhein 67056 DE"/>
    <s v="LMIC"/>
    <s v="ATD_024_2021_Batch 2_Redacted"/>
    <m/>
    <s v="This data was keyed in manually by CD. "/>
    <m/>
  </r>
  <r>
    <s v="d10"/>
    <x v="8"/>
    <s v="Ukraine"/>
    <s v="Imidacloprid"/>
    <s v="138261-41-3"/>
    <m/>
    <m/>
    <x v="115"/>
    <n v="48.6"/>
    <n v="0.48599999999999999"/>
    <d v="2020-10-16T00:00:00"/>
    <s v="3000L"/>
    <x v="15"/>
    <n v="1458"/>
    <s v="Not provided"/>
    <s v="Pesticide"/>
    <s v="Insecticide for seed treatment"/>
    <x v="7"/>
    <s v="NuFarm Limited"/>
    <s v="Wyke Lane Wyke BD12 9EJ GB"/>
    <s v="LMIC"/>
    <m/>
    <n v="4"/>
    <s v="This data was keyed in manually by CD. "/>
    <m/>
  </r>
  <r>
    <s v="d11"/>
    <x v="8"/>
    <s v="Sudan"/>
    <s v="Imidacloprid"/>
    <s v="138261-41-3"/>
    <m/>
    <m/>
    <x v="116"/>
    <n v="30.17"/>
    <n v="0.30170000000000002"/>
    <d v="2020-10-16T00:00:00"/>
    <s v="10000L"/>
    <x v="70"/>
    <n v="3017.0000000000005"/>
    <s v="Not provided"/>
    <s v="Pesticide"/>
    <s v="Insecticide"/>
    <x v="7"/>
    <s v="NuFarm Limited"/>
    <s v="Wyke Lane Wyke BD12 9EJ GB"/>
    <s v="LMIC"/>
    <m/>
    <n v="4"/>
    <s v="This data was keyed in manually by CD. "/>
    <m/>
  </r>
  <r>
    <s v="d12"/>
    <x v="8"/>
    <s v="Russian Federation"/>
    <s v="Imidacloprid"/>
    <s v="138261-41-3"/>
    <m/>
    <m/>
    <x v="117"/>
    <n v="48.6"/>
    <n v="0.48599999999999999"/>
    <d v="2020-10-21T00:00:00"/>
    <s v="16000L"/>
    <x v="35"/>
    <n v="7776"/>
    <s v="Not provided"/>
    <s v="Pesticide"/>
    <s v="Insecticide for seed treatment"/>
    <x v="7"/>
    <s v="NuFarm Limited"/>
    <s v="Wyke Lane Wyke BD12 9EJ GB"/>
    <s v="LMIC"/>
    <m/>
    <n v="4"/>
    <s v="This data was keyed in manually by CD. "/>
    <m/>
  </r>
  <r>
    <s v="d13"/>
    <x v="0"/>
    <s v="North Macedonia, Republic of"/>
    <s v="Imidacloprid"/>
    <s v="138261-41-3"/>
    <m/>
    <m/>
    <x v="118"/>
    <n v="17.100000000000001"/>
    <n v="0.17100000000000001"/>
    <d v="2020-10-22T00:00:00"/>
    <s v="500L"/>
    <x v="4"/>
    <n v="85.5"/>
    <s v="Not provided"/>
    <s v="Pesticide"/>
    <s v="Insecticide for crop protection use"/>
    <x v="7"/>
    <s v="NUFARM S.A.S"/>
    <s v="Immeuble West Plaza, 11 rue du Débarcadère Colombes 92700 FR"/>
    <s v="LMIC"/>
    <m/>
    <n v="4"/>
    <s v="This data was keyed in manually by CD. "/>
    <m/>
  </r>
  <r>
    <s v="d14"/>
    <x v="0"/>
    <s v="Tunisia"/>
    <s v="Imidacloprid"/>
    <s v="138261-41-3"/>
    <m/>
    <m/>
    <x v="119"/>
    <n v="17.100000000000001"/>
    <n v="0.17100000000000001"/>
    <d v="2020-10-15T00:00:00"/>
    <s v="1500L"/>
    <x v="12"/>
    <n v="256.5"/>
    <s v="Not provided"/>
    <s v="Pesticide"/>
    <s v="Insecticide"/>
    <x v="7"/>
    <s v="NUFARM S.A.S"/>
    <s v="Immeuble West Plaza, 11 rue du Débarcadère Colombes 92700 FR"/>
    <s v="LMIC"/>
    <m/>
    <n v="4"/>
    <s v="This data was keyed in manually by CD. "/>
    <m/>
  </r>
  <r>
    <s v="d15"/>
    <x v="0"/>
    <s v="North Macedonia, Republic of"/>
    <s v="Imidacloprid"/>
    <s v="138261-41-3"/>
    <m/>
    <m/>
    <x v="120"/>
    <n v="17.100000000000001"/>
    <n v="0.17100000000000001"/>
    <d v="2020-12-10T00:00:00"/>
    <s v="1500L"/>
    <x v="12"/>
    <n v="256.5"/>
    <s v="Not provided"/>
    <s v="Pesticide"/>
    <s v="Insecticide for professional crop protection use"/>
    <x v="7"/>
    <s v="NUFARM S.A.S"/>
    <s v="Immeuble West Plaza, 11 rue du Débarcadère Colombes 92700 FR"/>
    <s v="LMIC"/>
    <m/>
    <n v="4"/>
    <s v="This data was keyed in manually by CD. "/>
    <m/>
  </r>
  <r>
    <s v="d3"/>
    <x v="1"/>
    <s v="Jordan"/>
    <s v="Imidacloprid"/>
    <s v="138261-41-3"/>
    <m/>
    <m/>
    <x v="121"/>
    <n v="20"/>
    <n v="0.2"/>
    <d v="2020-10-01T00:00:00"/>
    <s v="2L"/>
    <x v="118"/>
    <n v="0.4"/>
    <s v="Not provided"/>
    <s v="Pesticide"/>
    <s v="Agricultural uses"/>
    <x v="8"/>
    <s v="INDUSTRIAL QUÍMICA KEY, S.A."/>
    <s v="Av Cervera 17  Tàrrega 25300 ES"/>
    <s v="LMIC"/>
    <m/>
    <n v="2"/>
    <s v="This data was keyed in manually by CD. "/>
    <m/>
  </r>
  <r>
    <s v="d4"/>
    <x v="1"/>
    <s v="Tunisia"/>
    <s v="Imidacloprid"/>
    <s v="138261-41-3"/>
    <m/>
    <m/>
    <x v="121"/>
    <n v="20"/>
    <n v="0.2"/>
    <d v="2020-10-01T00:00:00"/>
    <s v="5L"/>
    <x v="119"/>
    <n v="1"/>
    <s v="Not provided"/>
    <s v="Pesticide"/>
    <s v="Agricultural uses"/>
    <x v="8"/>
    <s v="INDUSTRIAL QUÍMICA KEY, S.A."/>
    <s v="Av Cervera 17  Tàrrega 25300 ES"/>
    <s v="LMIC"/>
    <m/>
    <n v="2"/>
    <s v="This data was keyed in manually by CD. "/>
    <m/>
  </r>
  <r>
    <s v="d5"/>
    <x v="6"/>
    <s v="North Macedonia, Republic of"/>
    <s v="Imidacloprid"/>
    <s v="138261-41-3"/>
    <m/>
    <m/>
    <x v="122"/>
    <n v="17.100000000000001"/>
    <n v="0.17100000000000001"/>
    <d v="2020-12-01T00:00:00"/>
    <s v="2000L"/>
    <x v="96"/>
    <n v="342"/>
    <n v="0"/>
    <s v="Pesticide"/>
    <s v="Professional use, insecticide"/>
    <x v="7"/>
    <s v="Nufarm GmbH &amp; Co KG"/>
    <s v="St.-Peter-Str. Linz A-4021 AT"/>
    <s v="LMIC"/>
    <m/>
    <n v="3"/>
    <s v="According to Nufarm, this export did not take place. This data was keyed in manually by CD. "/>
    <s v="According to Nufarm, this export did not ultimately take place in 2020."/>
  </r>
  <r>
    <s v="d6"/>
    <x v="8"/>
    <s v="Tunisia"/>
    <s v="Imidacloprid"/>
    <s v="138261-41-3"/>
    <m/>
    <m/>
    <x v="123"/>
    <n v="14.5"/>
    <n v="0.14499999999999999"/>
    <d v="2020-10-27T00:00:00"/>
    <s v="2000L"/>
    <x v="96"/>
    <n v="290"/>
    <s v="Not provided"/>
    <s v="Pesticide"/>
    <s v="Insecticide for crop protection uses"/>
    <x v="7"/>
    <s v="NuFarm Limited"/>
    <s v="Wyke Lane Wyke BD12 9EJ GB"/>
    <s v="LMIC"/>
    <m/>
    <n v="4"/>
    <s v="This data was keyed in manually by CD. "/>
    <m/>
  </r>
  <r>
    <s v="d7"/>
    <x v="8"/>
    <s v="Ukraine"/>
    <s v="Imidacloprid"/>
    <s v="138261-41-3"/>
    <m/>
    <m/>
    <x v="124"/>
    <s v="15-20"/>
    <n v="0.17499999999999999"/>
    <d v="2020-12-10T00:00:00"/>
    <s v="5000L"/>
    <x v="9"/>
    <n v="875"/>
    <s v="Not provided"/>
    <s v="Pesticide"/>
    <s v="Insecticide for professional seed treatment"/>
    <x v="7"/>
    <s v="NuFarm Limited"/>
    <s v="Wyke Lane Wyke BD12 9EJ GB"/>
    <s v="LMIC"/>
    <m/>
    <n v="4"/>
    <s v="This data was keyed in manually by CD. "/>
    <m/>
  </r>
  <r>
    <s v="d8"/>
    <x v="8"/>
    <s v="Georgia"/>
    <s v="Imidacloprid"/>
    <s v="138261-41-3"/>
    <m/>
    <m/>
    <x v="125"/>
    <n v="48.6"/>
    <n v="0.48599999999999999"/>
    <d v="2020-10-19T00:00:00"/>
    <s v="3000L"/>
    <x v="15"/>
    <n v="1458"/>
    <s v="Not provided"/>
    <s v="Pesticide"/>
    <s v="Insecticide for seed treatment"/>
    <x v="7"/>
    <s v="NuFarm Limited"/>
    <s v="Wyke Lane Wyke BD12 9EJ GB"/>
    <s v="LMIC"/>
    <m/>
    <n v="4"/>
    <s v="This data was keyed in manually by CD. "/>
    <m/>
  </r>
  <r>
    <s v="d9"/>
    <x v="8"/>
    <s v="Belarus"/>
    <s v="Imidacloprid"/>
    <s v="138261-41-3"/>
    <m/>
    <m/>
    <x v="126"/>
    <n v="48.6"/>
    <n v="0.48599999999999999"/>
    <d v="2020-10-28T00:00:00"/>
    <s v="3000L"/>
    <x v="15"/>
    <n v="1458"/>
    <s v="Not provided"/>
    <s v="Pesticide"/>
    <s v="Insecticide for seed treatment"/>
    <x v="7"/>
    <s v="NuFarm Limited"/>
    <s v="Wyke Lane Wyke BD12 9EJ GB"/>
    <s v="LMIC"/>
    <m/>
    <n v="4"/>
    <s v="This data was keyed in manually by CD. "/>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CEBD907-F357-46A7-990C-6762D3D21566}"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31" firstHeaderRow="0" firstDataRow="1" firstDataCol="1"/>
  <pivotFields count="25">
    <pivotField dataField="1" showAll="0"/>
    <pivotField axis="axisRow" showAll="0" sortType="descending">
      <items count="10">
        <item x="6"/>
        <item x="5"/>
        <item x="7"/>
        <item x="0"/>
        <item x="2"/>
        <item x="3"/>
        <item x="4"/>
        <item x="1"/>
        <item x="8"/>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items count="128">
        <item x="78"/>
        <item x="52"/>
        <item x="46"/>
        <item x="43"/>
        <item x="82"/>
        <item x="72"/>
        <item x="69"/>
        <item x="98"/>
        <item x="61"/>
        <item x="102"/>
        <item x="81"/>
        <item x="55"/>
        <item x="79"/>
        <item x="100"/>
        <item x="75"/>
        <item x="112"/>
        <item x="110"/>
        <item x="94"/>
        <item x="65"/>
        <item x="44"/>
        <item x="63"/>
        <item x="101"/>
        <item x="64"/>
        <item x="92"/>
        <item x="10"/>
        <item x="13"/>
        <item x="109"/>
        <item x="34"/>
        <item x="6"/>
        <item x="31"/>
        <item x="32"/>
        <item x="38"/>
        <item x="1"/>
        <item x="12"/>
        <item x="18"/>
        <item x="41"/>
        <item x="73"/>
        <item x="50"/>
        <item x="56"/>
        <item x="96"/>
        <item x="97"/>
        <item x="62"/>
        <item x="68"/>
        <item x="85"/>
        <item x="88"/>
        <item x="35"/>
        <item x="9"/>
        <item x="11"/>
        <item x="33"/>
        <item x="40"/>
        <item x="80"/>
        <item x="87"/>
        <item x="54"/>
        <item x="70"/>
        <item x="47"/>
        <item x="95"/>
        <item x="51"/>
        <item x="49"/>
        <item x="84"/>
        <item x="48"/>
        <item x="105"/>
        <item x="53"/>
        <item x="90"/>
        <item x="89"/>
        <item x="111"/>
        <item x="116"/>
        <item x="25"/>
        <item x="7"/>
        <item x="5"/>
        <item x="106"/>
        <item x="36"/>
        <item x="14"/>
        <item x="17"/>
        <item x="28"/>
        <item x="20"/>
        <item x="108"/>
        <item x="27"/>
        <item x="19"/>
        <item x="29"/>
        <item x="30"/>
        <item x="26"/>
        <item x="4"/>
        <item x="22"/>
        <item x="16"/>
        <item x="15"/>
        <item x="8"/>
        <item x="39"/>
        <item x="21"/>
        <item x="24"/>
        <item x="23"/>
        <item x="3"/>
        <item x="0"/>
        <item x="37"/>
        <item x="2"/>
        <item x="42"/>
        <item x="122"/>
        <item x="118"/>
        <item x="67"/>
        <item x="103"/>
        <item x="123"/>
        <item x="45"/>
        <item x="86"/>
        <item x="57"/>
        <item x="66"/>
        <item x="120"/>
        <item x="119"/>
        <item x="117"/>
        <item x="115"/>
        <item x="126"/>
        <item x="125"/>
        <item x="124"/>
        <item x="114"/>
        <item x="107"/>
        <item x="113"/>
        <item x="121"/>
        <item x="93"/>
        <item x="60"/>
        <item x="83"/>
        <item x="99"/>
        <item x="91"/>
        <item x="104"/>
        <item x="77"/>
        <item x="76"/>
        <item x="58"/>
        <item x="74"/>
        <item x="71"/>
        <item x="59"/>
        <item t="default"/>
      </items>
    </pivotField>
    <pivotField showAll="0"/>
    <pivotField showAll="0"/>
    <pivotField showAll="0"/>
    <pivotField showAll="0"/>
    <pivotField dataField="1" showAll="0">
      <items count="121">
        <item x="118"/>
        <item x="119"/>
        <item x="17"/>
        <item x="72"/>
        <item x="97"/>
        <item x="1"/>
        <item x="23"/>
        <item x="11"/>
        <item x="45"/>
        <item x="2"/>
        <item x="93"/>
        <item x="62"/>
        <item x="33"/>
        <item x="99"/>
        <item x="0"/>
        <item x="71"/>
        <item x="7"/>
        <item x="58"/>
        <item x="24"/>
        <item x="4"/>
        <item x="83"/>
        <item x="21"/>
        <item x="76"/>
        <item x="102"/>
        <item x="47"/>
        <item x="44"/>
        <item x="34"/>
        <item x="18"/>
        <item x="53"/>
        <item x="101"/>
        <item x="3"/>
        <item x="39"/>
        <item x="54"/>
        <item x="68"/>
        <item x="109"/>
        <item x="103"/>
        <item x="30"/>
        <item x="12"/>
        <item x="63"/>
        <item x="104"/>
        <item x="98"/>
        <item x="31"/>
        <item x="96"/>
        <item x="26"/>
        <item x="29"/>
        <item x="65"/>
        <item x="75"/>
        <item x="92"/>
        <item x="15"/>
        <item x="6"/>
        <item x="73"/>
        <item x="51"/>
        <item x="106"/>
        <item x="28"/>
        <item x="69"/>
        <item x="64"/>
        <item x="8"/>
        <item x="36"/>
        <item x="74"/>
        <item x="56"/>
        <item x="16"/>
        <item x="60"/>
        <item x="40"/>
        <item x="9"/>
        <item x="87"/>
        <item x="57"/>
        <item x="20"/>
        <item x="38"/>
        <item x="82"/>
        <item x="86"/>
        <item x="111"/>
        <item x="67"/>
        <item x="50"/>
        <item x="88"/>
        <item x="10"/>
        <item x="42"/>
        <item x="22"/>
        <item x="37"/>
        <item x="107"/>
        <item x="108"/>
        <item x="61"/>
        <item x="70"/>
        <item x="81"/>
        <item x="66"/>
        <item x="115"/>
        <item x="90"/>
        <item x="46"/>
        <item x="91"/>
        <item x="41"/>
        <item x="27"/>
        <item x="43"/>
        <item x="52"/>
        <item x="13"/>
        <item x="80"/>
        <item x="35"/>
        <item x="95"/>
        <item x="110"/>
        <item x="117"/>
        <item x="14"/>
        <item x="100"/>
        <item x="59"/>
        <item x="78"/>
        <item x="114"/>
        <item x="112"/>
        <item x="89"/>
        <item x="116"/>
        <item x="55"/>
        <item x="19"/>
        <item x="49"/>
        <item x="84"/>
        <item x="105"/>
        <item x="32"/>
        <item x="48"/>
        <item x="77"/>
        <item x="113"/>
        <item x="79"/>
        <item x="94"/>
        <item x="85"/>
        <item x="25"/>
        <item x="5"/>
        <item t="default"/>
      </items>
    </pivotField>
    <pivotField dataField="1" showAll="0"/>
    <pivotField showAll="0"/>
    <pivotField showAll="0"/>
    <pivotField showAll="0"/>
    <pivotField axis="axisRow" showAll="0" sortType="descending">
      <items count="10">
        <item x="2"/>
        <item x="3"/>
        <item x="0"/>
        <item x="4"/>
        <item x="8"/>
        <item x="7"/>
        <item x="5"/>
        <item x="1"/>
        <item x="6"/>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s>
  <rowFields count="2">
    <field x="1"/>
    <field x="17"/>
  </rowFields>
  <rowItems count="28">
    <i>
      <x v="1"/>
    </i>
    <i r="1">
      <x v="7"/>
    </i>
    <i>
      <x v="3"/>
    </i>
    <i r="1">
      <x v="7"/>
    </i>
    <i r="1">
      <x v="8"/>
    </i>
    <i r="1">
      <x v="2"/>
    </i>
    <i r="1">
      <x v="6"/>
    </i>
    <i r="1">
      <x v="5"/>
    </i>
    <i>
      <x v="4"/>
    </i>
    <i r="1">
      <x v="2"/>
    </i>
    <i r="1">
      <x v="1"/>
    </i>
    <i>
      <x v="7"/>
    </i>
    <i r="1">
      <x v="7"/>
    </i>
    <i r="1">
      <x/>
    </i>
    <i r="1">
      <x v="2"/>
    </i>
    <i r="1">
      <x v="4"/>
    </i>
    <i>
      <x v="5"/>
    </i>
    <i r="1">
      <x v="7"/>
    </i>
    <i>
      <x v="8"/>
    </i>
    <i r="1">
      <x v="5"/>
    </i>
    <i>
      <x v="2"/>
    </i>
    <i r="1">
      <x v="3"/>
    </i>
    <i>
      <x/>
    </i>
    <i r="1">
      <x v="7"/>
    </i>
    <i r="1">
      <x v="5"/>
    </i>
    <i>
      <x v="6"/>
    </i>
    <i r="1">
      <x v="7"/>
    </i>
    <i t="grand">
      <x/>
    </i>
  </rowItems>
  <colFields count="1">
    <field x="-2"/>
  </colFields>
  <colItems count="3">
    <i>
      <x/>
    </i>
    <i i="1">
      <x v="1"/>
    </i>
    <i i="2">
      <x v="2"/>
    </i>
  </colItems>
  <dataFields count="3">
    <dataField name="Sum of Expected yearly amount of the substance/mixture CLEAN (kg/l)" fld="12" baseField="1" baseItem="0"/>
    <dataField name="Sum of Amount of banned neonicotinoid (kg/l)" fld="13" baseField="1" baseItem="0"/>
    <dataField name="Count of Unearthed IDNO" fld="0" subtotal="count"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BBB23-E314-4182-9C82-79E2EB56F70B}">
  <dimension ref="A1:X305"/>
  <sheetViews>
    <sheetView tabSelected="1" workbookViewId="0">
      <pane ySplit="1" topLeftCell="A2" activePane="bottomLeft" state="frozen"/>
      <selection pane="bottomLeft" activeCell="X278" sqref="X278"/>
    </sheetView>
  </sheetViews>
  <sheetFormatPr defaultRowHeight="15" x14ac:dyDescent="0.25"/>
  <cols>
    <col min="1" max="2" width="9.5703125" customWidth="1"/>
    <col min="3" max="3" width="27.28515625" customWidth="1"/>
    <col min="4" max="10" width="9.5703125" customWidth="1"/>
    <col min="11" max="11" width="10.7109375" style="10" customWidth="1"/>
    <col min="12" max="12" width="9.5703125" customWidth="1"/>
    <col min="13" max="13" width="9.5703125" style="8" customWidth="1"/>
    <col min="14" max="14" width="12.28515625" style="8" bestFit="1" customWidth="1"/>
    <col min="15" max="15" width="12.28515625" style="8" customWidth="1"/>
    <col min="16" max="18" width="9.5703125" customWidth="1"/>
    <col min="19" max="19" width="36.42578125" bestFit="1" customWidth="1"/>
    <col min="20" max="20" width="78.140625" bestFit="1" customWidth="1"/>
    <col min="21" max="22" width="9.5703125" customWidth="1"/>
    <col min="23" max="23" width="5.28515625" bestFit="1" customWidth="1"/>
    <col min="24" max="24" width="18.42578125" customWidth="1"/>
    <col min="25" max="32" width="9.5703125" customWidth="1"/>
  </cols>
  <sheetData>
    <row r="1" spans="1:24" s="5" customFormat="1" ht="89.25" customHeight="1" x14ac:dyDescent="0.25">
      <c r="A1" s="1" t="s">
        <v>0</v>
      </c>
      <c r="B1" s="2" t="s">
        <v>1</v>
      </c>
      <c r="C1" s="2" t="s">
        <v>2</v>
      </c>
      <c r="D1" s="2" t="s">
        <v>3</v>
      </c>
      <c r="E1" s="2" t="s">
        <v>4</v>
      </c>
      <c r="F1" s="2" t="s">
        <v>5</v>
      </c>
      <c r="G1" s="2" t="s">
        <v>6</v>
      </c>
      <c r="H1" s="2" t="s">
        <v>7</v>
      </c>
      <c r="I1" s="2" t="s">
        <v>8</v>
      </c>
      <c r="J1" s="1" t="s">
        <v>9</v>
      </c>
      <c r="K1" s="3" t="s">
        <v>10</v>
      </c>
      <c r="L1" s="2" t="s">
        <v>11</v>
      </c>
      <c r="M1" s="4" t="s">
        <v>12</v>
      </c>
      <c r="N1" s="4" t="s">
        <v>13</v>
      </c>
      <c r="O1" s="4" t="s">
        <v>14</v>
      </c>
      <c r="P1" s="2" t="s">
        <v>15</v>
      </c>
      <c r="Q1" s="2" t="s">
        <v>16</v>
      </c>
      <c r="R1" s="1" t="s">
        <v>17</v>
      </c>
      <c r="S1" s="2" t="s">
        <v>18</v>
      </c>
      <c r="T1" s="2" t="s">
        <v>19</v>
      </c>
      <c r="U1" s="1" t="s">
        <v>20</v>
      </c>
      <c r="V1" s="1" t="s">
        <v>21</v>
      </c>
      <c r="W1" s="1" t="s">
        <v>22</v>
      </c>
      <c r="X1" s="1" t="s">
        <v>23</v>
      </c>
    </row>
    <row r="2" spans="1:24" x14ac:dyDescent="0.25">
      <c r="A2" t="s">
        <v>24</v>
      </c>
      <c r="B2" t="s">
        <v>25</v>
      </c>
      <c r="C2" t="s">
        <v>26</v>
      </c>
      <c r="D2" t="s">
        <v>27</v>
      </c>
      <c r="E2" t="s">
        <v>28</v>
      </c>
      <c r="H2" t="s">
        <v>29</v>
      </c>
      <c r="I2" s="6">
        <v>70</v>
      </c>
      <c r="J2" s="6">
        <f t="shared" ref="J2:J33" si="0">IF(ISBLANK(I2), 1, I2/100)</f>
        <v>0.7</v>
      </c>
      <c r="K2" s="7">
        <v>44144</v>
      </c>
      <c r="L2" s="6" t="s">
        <v>30</v>
      </c>
      <c r="M2" s="8">
        <v>300</v>
      </c>
      <c r="N2" s="9">
        <f t="shared" ref="N2:N17" si="1">J2*M2</f>
        <v>210</v>
      </c>
      <c r="O2" s="9">
        <v>0</v>
      </c>
      <c r="P2" t="s">
        <v>31</v>
      </c>
      <c r="Q2" t="s">
        <v>32</v>
      </c>
      <c r="R2" t="s">
        <v>33</v>
      </c>
      <c r="S2" t="s">
        <v>34</v>
      </c>
      <c r="T2" t="s">
        <v>35</v>
      </c>
      <c r="U2" s="6" t="s">
        <v>36</v>
      </c>
      <c r="V2" t="s">
        <v>37</v>
      </c>
      <c r="X2" t="s">
        <v>38</v>
      </c>
    </row>
    <row r="3" spans="1:24" x14ac:dyDescent="0.25">
      <c r="A3" t="s">
        <v>39</v>
      </c>
      <c r="B3" t="s">
        <v>25</v>
      </c>
      <c r="C3" t="s">
        <v>40</v>
      </c>
      <c r="D3" t="s">
        <v>41</v>
      </c>
      <c r="E3" t="s">
        <v>42</v>
      </c>
      <c r="H3" t="s">
        <v>43</v>
      </c>
      <c r="I3" s="6">
        <v>24.39</v>
      </c>
      <c r="J3" s="6">
        <f t="shared" si="0"/>
        <v>0.24390000000000001</v>
      </c>
      <c r="K3" s="7">
        <v>44088</v>
      </c>
      <c r="L3" s="6" t="s">
        <v>44</v>
      </c>
      <c r="M3" s="8">
        <v>100</v>
      </c>
      <c r="N3" s="9">
        <f t="shared" si="1"/>
        <v>24.39</v>
      </c>
      <c r="O3" s="9">
        <v>0</v>
      </c>
      <c r="P3" t="s">
        <v>31</v>
      </c>
      <c r="Q3" t="s">
        <v>45</v>
      </c>
      <c r="R3" t="s">
        <v>33</v>
      </c>
      <c r="S3" t="s">
        <v>34</v>
      </c>
      <c r="T3" t="s">
        <v>35</v>
      </c>
      <c r="U3" s="6" t="s">
        <v>36</v>
      </c>
      <c r="V3" t="s">
        <v>37</v>
      </c>
      <c r="X3" t="s">
        <v>38</v>
      </c>
    </row>
    <row r="4" spans="1:24" x14ac:dyDescent="0.25">
      <c r="A4" t="s">
        <v>46</v>
      </c>
      <c r="B4" t="s">
        <v>47</v>
      </c>
      <c r="C4" t="s">
        <v>48</v>
      </c>
      <c r="D4" t="s">
        <v>27</v>
      </c>
      <c r="E4" t="s">
        <v>28</v>
      </c>
      <c r="H4" t="s">
        <v>49</v>
      </c>
      <c r="I4">
        <v>9.9</v>
      </c>
      <c r="J4" s="6">
        <f t="shared" si="0"/>
        <v>9.9000000000000005E-2</v>
      </c>
      <c r="K4" s="10">
        <v>44077</v>
      </c>
      <c r="L4" t="s">
        <v>50</v>
      </c>
      <c r="M4" s="8">
        <v>200</v>
      </c>
      <c r="N4" s="9">
        <f t="shared" si="1"/>
        <v>19.8</v>
      </c>
      <c r="O4" s="9" t="s">
        <v>51</v>
      </c>
      <c r="P4" t="s">
        <v>31</v>
      </c>
      <c r="Q4" t="s">
        <v>45</v>
      </c>
      <c r="R4" t="s">
        <v>33</v>
      </c>
      <c r="S4" s="6" t="s">
        <v>52</v>
      </c>
      <c r="T4" s="6" t="s">
        <v>53</v>
      </c>
      <c r="U4" s="6" t="s">
        <v>36</v>
      </c>
      <c r="V4" t="s">
        <v>37</v>
      </c>
    </row>
    <row r="5" spans="1:24" x14ac:dyDescent="0.25">
      <c r="A5" t="s">
        <v>54</v>
      </c>
      <c r="B5" t="s">
        <v>47</v>
      </c>
      <c r="C5" t="s">
        <v>55</v>
      </c>
      <c r="D5" t="s">
        <v>27</v>
      </c>
      <c r="E5" t="s">
        <v>28</v>
      </c>
      <c r="H5" t="s">
        <v>56</v>
      </c>
      <c r="I5">
        <v>70</v>
      </c>
      <c r="J5" s="6">
        <f t="shared" si="0"/>
        <v>0.7</v>
      </c>
      <c r="K5" s="10">
        <v>44096</v>
      </c>
      <c r="L5" t="s">
        <v>44</v>
      </c>
      <c r="M5" s="8">
        <v>100</v>
      </c>
      <c r="N5" s="9">
        <f t="shared" si="1"/>
        <v>70</v>
      </c>
      <c r="O5" s="9" t="s">
        <v>51</v>
      </c>
      <c r="P5" t="s">
        <v>31</v>
      </c>
      <c r="Q5" t="s">
        <v>45</v>
      </c>
      <c r="R5" t="s">
        <v>33</v>
      </c>
      <c r="S5" s="6" t="s">
        <v>52</v>
      </c>
      <c r="T5" s="6" t="s">
        <v>53</v>
      </c>
      <c r="U5" s="6" t="s">
        <v>36</v>
      </c>
      <c r="V5" t="s">
        <v>37</v>
      </c>
    </row>
    <row r="6" spans="1:24" x14ac:dyDescent="0.25">
      <c r="A6" t="s">
        <v>57</v>
      </c>
      <c r="B6" t="s">
        <v>47</v>
      </c>
      <c r="C6" t="s">
        <v>58</v>
      </c>
      <c r="D6" t="s">
        <v>27</v>
      </c>
      <c r="E6" t="s">
        <v>28</v>
      </c>
      <c r="H6" t="s">
        <v>59</v>
      </c>
      <c r="I6">
        <v>17.100000000000001</v>
      </c>
      <c r="J6" s="6">
        <f t="shared" si="0"/>
        <v>0.17100000000000001</v>
      </c>
      <c r="K6" s="10">
        <v>44077</v>
      </c>
      <c r="L6" t="s">
        <v>44</v>
      </c>
      <c r="M6" s="8">
        <v>100</v>
      </c>
      <c r="N6" s="9">
        <f t="shared" si="1"/>
        <v>17.100000000000001</v>
      </c>
      <c r="O6" s="9" t="s">
        <v>51</v>
      </c>
      <c r="P6" t="s">
        <v>31</v>
      </c>
      <c r="Q6" t="s">
        <v>45</v>
      </c>
      <c r="R6" t="s">
        <v>33</v>
      </c>
      <c r="S6" s="6" t="s">
        <v>52</v>
      </c>
      <c r="T6" s="6" t="s">
        <v>53</v>
      </c>
      <c r="U6" s="6" t="s">
        <v>36</v>
      </c>
      <c r="V6" t="s">
        <v>37</v>
      </c>
    </row>
    <row r="7" spans="1:24" x14ac:dyDescent="0.25">
      <c r="A7" t="s">
        <v>60</v>
      </c>
      <c r="B7" s="11" t="s">
        <v>61</v>
      </c>
      <c r="C7" t="s">
        <v>62</v>
      </c>
      <c r="D7" t="s">
        <v>27</v>
      </c>
      <c r="E7" t="s">
        <v>28</v>
      </c>
      <c r="H7" t="s">
        <v>27</v>
      </c>
      <c r="J7" s="6">
        <f t="shared" si="0"/>
        <v>1</v>
      </c>
      <c r="K7" s="10">
        <v>44091</v>
      </c>
      <c r="L7" t="s">
        <v>63</v>
      </c>
      <c r="M7" s="8">
        <v>1000</v>
      </c>
      <c r="N7" s="9">
        <f t="shared" si="1"/>
        <v>1000</v>
      </c>
      <c r="O7" s="9" t="s">
        <v>51</v>
      </c>
      <c r="P7" t="s">
        <v>31</v>
      </c>
      <c r="Q7" t="s">
        <v>45</v>
      </c>
      <c r="R7" t="s">
        <v>33</v>
      </c>
      <c r="S7" t="s">
        <v>64</v>
      </c>
      <c r="T7" t="s">
        <v>65</v>
      </c>
      <c r="U7" s="6" t="s">
        <v>36</v>
      </c>
      <c r="V7" t="s">
        <v>37</v>
      </c>
    </row>
    <row r="8" spans="1:24" x14ac:dyDescent="0.25">
      <c r="A8" t="s">
        <v>66</v>
      </c>
      <c r="B8" t="s">
        <v>25</v>
      </c>
      <c r="C8" t="s">
        <v>40</v>
      </c>
      <c r="D8" t="s">
        <v>27</v>
      </c>
      <c r="E8" t="s">
        <v>28</v>
      </c>
      <c r="H8" t="s">
        <v>59</v>
      </c>
      <c r="I8">
        <v>17.100000000000001</v>
      </c>
      <c r="J8" s="6">
        <f t="shared" si="0"/>
        <v>0.17100000000000001</v>
      </c>
      <c r="K8" s="10">
        <v>44089</v>
      </c>
      <c r="L8" t="s">
        <v>44</v>
      </c>
      <c r="M8" s="8">
        <v>100</v>
      </c>
      <c r="N8" s="9">
        <f t="shared" si="1"/>
        <v>17.100000000000001</v>
      </c>
      <c r="O8" s="9">
        <f>13499/2</f>
        <v>6749.5</v>
      </c>
      <c r="P8" t="s">
        <v>31</v>
      </c>
      <c r="Q8" t="s">
        <v>45</v>
      </c>
      <c r="R8" t="s">
        <v>33</v>
      </c>
      <c r="S8" t="s">
        <v>34</v>
      </c>
      <c r="T8" t="s">
        <v>35</v>
      </c>
      <c r="U8" s="6" t="s">
        <v>36</v>
      </c>
      <c r="V8" t="s">
        <v>37</v>
      </c>
      <c r="X8" t="s">
        <v>67</v>
      </c>
    </row>
    <row r="9" spans="1:24" x14ac:dyDescent="0.25">
      <c r="A9" t="s">
        <v>68</v>
      </c>
      <c r="B9" t="s">
        <v>25</v>
      </c>
      <c r="C9" t="s">
        <v>55</v>
      </c>
      <c r="D9" t="s">
        <v>41</v>
      </c>
      <c r="E9" t="s">
        <v>42</v>
      </c>
      <c r="H9" t="s">
        <v>69</v>
      </c>
      <c r="I9">
        <v>18.600000000000001</v>
      </c>
      <c r="J9" s="6">
        <f t="shared" si="0"/>
        <v>0.18600000000000003</v>
      </c>
      <c r="K9" s="10">
        <v>44088</v>
      </c>
      <c r="L9" t="s">
        <v>44</v>
      </c>
      <c r="M9" s="8">
        <v>100</v>
      </c>
      <c r="N9" s="9">
        <f t="shared" si="1"/>
        <v>18.600000000000001</v>
      </c>
      <c r="O9" s="9">
        <f>4536/2</f>
        <v>2268</v>
      </c>
      <c r="P9" t="s">
        <v>31</v>
      </c>
      <c r="Q9" t="s">
        <v>45</v>
      </c>
      <c r="R9" t="s">
        <v>33</v>
      </c>
      <c r="S9" t="s">
        <v>34</v>
      </c>
      <c r="T9" t="s">
        <v>35</v>
      </c>
      <c r="U9" s="6" t="s">
        <v>36</v>
      </c>
      <c r="V9" t="s">
        <v>37</v>
      </c>
      <c r="W9">
        <v>4</v>
      </c>
      <c r="X9" t="s">
        <v>70</v>
      </c>
    </row>
    <row r="10" spans="1:24" ht="135" x14ac:dyDescent="0.25">
      <c r="A10" t="s">
        <v>71</v>
      </c>
      <c r="B10" t="s">
        <v>25</v>
      </c>
      <c r="C10" t="s">
        <v>72</v>
      </c>
      <c r="D10" t="s">
        <v>27</v>
      </c>
      <c r="E10" t="s">
        <v>73</v>
      </c>
      <c r="H10" s="5" t="s">
        <v>74</v>
      </c>
      <c r="I10">
        <v>9.15</v>
      </c>
      <c r="J10" s="6">
        <f t="shared" si="0"/>
        <v>9.1499999999999998E-2</v>
      </c>
      <c r="K10" s="10">
        <v>44117</v>
      </c>
      <c r="L10" t="s">
        <v>44</v>
      </c>
      <c r="M10" s="8">
        <v>100</v>
      </c>
      <c r="N10" s="9">
        <f t="shared" si="1"/>
        <v>9.15</v>
      </c>
      <c r="O10" s="9">
        <f>14498/2</f>
        <v>7249</v>
      </c>
      <c r="P10" t="s">
        <v>31</v>
      </c>
      <c r="Q10" t="s">
        <v>45</v>
      </c>
      <c r="R10" t="s">
        <v>33</v>
      </c>
      <c r="S10" t="s">
        <v>34</v>
      </c>
      <c r="T10" t="s">
        <v>75</v>
      </c>
      <c r="U10" s="6" t="s">
        <v>36</v>
      </c>
      <c r="V10" t="s">
        <v>37</v>
      </c>
      <c r="W10">
        <v>4</v>
      </c>
      <c r="X10" t="s">
        <v>76</v>
      </c>
    </row>
    <row r="11" spans="1:24" ht="181.5" customHeight="1" x14ac:dyDescent="0.25">
      <c r="A11" t="s">
        <v>77</v>
      </c>
      <c r="B11" t="s">
        <v>25</v>
      </c>
      <c r="C11" t="s">
        <v>78</v>
      </c>
      <c r="D11" t="s">
        <v>27</v>
      </c>
      <c r="E11" t="s">
        <v>73</v>
      </c>
      <c r="H11" s="5" t="s">
        <v>74</v>
      </c>
      <c r="I11">
        <v>9.15</v>
      </c>
      <c r="J11" s="6">
        <f t="shared" si="0"/>
        <v>9.1499999999999998E-2</v>
      </c>
      <c r="K11" s="10">
        <v>44117</v>
      </c>
      <c r="L11" t="s">
        <v>44</v>
      </c>
      <c r="M11" s="8">
        <v>100</v>
      </c>
      <c r="N11" s="9">
        <f t="shared" si="1"/>
        <v>9.15</v>
      </c>
      <c r="O11" s="9">
        <v>0</v>
      </c>
      <c r="P11" t="s">
        <v>31</v>
      </c>
      <c r="Q11" t="s">
        <v>45</v>
      </c>
      <c r="R11" t="s">
        <v>33</v>
      </c>
      <c r="S11" t="s">
        <v>34</v>
      </c>
      <c r="T11" t="s">
        <v>75</v>
      </c>
      <c r="U11" s="6" t="s">
        <v>36</v>
      </c>
      <c r="V11" t="s">
        <v>37</v>
      </c>
      <c r="W11">
        <v>4</v>
      </c>
      <c r="X11" t="s">
        <v>38</v>
      </c>
    </row>
    <row r="12" spans="1:24" ht="60.75" customHeight="1" x14ac:dyDescent="0.25">
      <c r="A12" t="s">
        <v>79</v>
      </c>
      <c r="B12" t="s">
        <v>25</v>
      </c>
      <c r="C12" t="s">
        <v>80</v>
      </c>
      <c r="D12" t="s">
        <v>27</v>
      </c>
      <c r="E12" t="s">
        <v>73</v>
      </c>
      <c r="H12" s="5" t="s">
        <v>74</v>
      </c>
      <c r="I12">
        <v>9.15</v>
      </c>
      <c r="J12" s="6">
        <f t="shared" si="0"/>
        <v>9.1499999999999998E-2</v>
      </c>
      <c r="K12" s="10">
        <v>44097</v>
      </c>
      <c r="L12" t="s">
        <v>44</v>
      </c>
      <c r="M12" s="8">
        <v>100</v>
      </c>
      <c r="N12" s="9">
        <f t="shared" si="1"/>
        <v>9.15</v>
      </c>
      <c r="O12" s="9">
        <v>0</v>
      </c>
      <c r="P12" t="s">
        <v>31</v>
      </c>
      <c r="Q12" t="s">
        <v>45</v>
      </c>
      <c r="R12" t="s">
        <v>33</v>
      </c>
      <c r="S12" t="s">
        <v>34</v>
      </c>
      <c r="T12" t="s">
        <v>75</v>
      </c>
      <c r="U12" s="6" t="s">
        <v>36</v>
      </c>
      <c r="V12" t="s">
        <v>37</v>
      </c>
      <c r="W12">
        <v>4</v>
      </c>
      <c r="X12" t="s">
        <v>38</v>
      </c>
    </row>
    <row r="13" spans="1:24" s="6" customFormat="1" x14ac:dyDescent="0.25">
      <c r="A13" t="s">
        <v>81</v>
      </c>
      <c r="B13" t="s">
        <v>25</v>
      </c>
      <c r="C13" t="s">
        <v>82</v>
      </c>
      <c r="D13" t="s">
        <v>27</v>
      </c>
      <c r="E13" t="s">
        <v>28</v>
      </c>
      <c r="F13"/>
      <c r="G13"/>
      <c r="H13" t="s">
        <v>83</v>
      </c>
      <c r="I13" s="6">
        <v>20.3</v>
      </c>
      <c r="J13" s="6">
        <f t="shared" si="0"/>
        <v>0.20300000000000001</v>
      </c>
      <c r="K13" s="7">
        <v>44089</v>
      </c>
      <c r="L13" s="6" t="s">
        <v>44</v>
      </c>
      <c r="M13" s="8">
        <v>100</v>
      </c>
      <c r="N13" s="9">
        <f t="shared" si="1"/>
        <v>20.3</v>
      </c>
      <c r="O13" s="9">
        <f>2109/2</f>
        <v>1054.5</v>
      </c>
      <c r="P13" t="s">
        <v>31</v>
      </c>
      <c r="Q13" t="s">
        <v>45</v>
      </c>
      <c r="R13" t="s">
        <v>33</v>
      </c>
      <c r="S13" t="s">
        <v>34</v>
      </c>
      <c r="T13" t="s">
        <v>35</v>
      </c>
      <c r="U13" s="6" t="s">
        <v>36</v>
      </c>
      <c r="V13" t="s">
        <v>37</v>
      </c>
      <c r="W13"/>
      <c r="X13" s="12" t="s">
        <v>84</v>
      </c>
    </row>
    <row r="14" spans="1:24" ht="135" x14ac:dyDescent="0.25">
      <c r="A14" t="s">
        <v>85</v>
      </c>
      <c r="B14" s="11" t="s">
        <v>61</v>
      </c>
      <c r="C14" t="s">
        <v>72</v>
      </c>
      <c r="D14" t="s">
        <v>27</v>
      </c>
      <c r="E14" t="s">
        <v>73</v>
      </c>
      <c r="H14" s="5" t="s">
        <v>74</v>
      </c>
      <c r="I14">
        <v>9.15</v>
      </c>
      <c r="J14" s="6">
        <f t="shared" si="0"/>
        <v>9.1499999999999998E-2</v>
      </c>
      <c r="K14" s="10">
        <v>44117</v>
      </c>
      <c r="L14" t="s">
        <v>44</v>
      </c>
      <c r="M14" s="8">
        <v>100</v>
      </c>
      <c r="N14" s="9">
        <f t="shared" si="1"/>
        <v>9.15</v>
      </c>
      <c r="O14" s="9" t="s">
        <v>51</v>
      </c>
      <c r="P14" t="s">
        <v>31</v>
      </c>
      <c r="Q14" t="s">
        <v>45</v>
      </c>
      <c r="R14" t="s">
        <v>33</v>
      </c>
      <c r="S14" t="s">
        <v>64</v>
      </c>
      <c r="T14" t="s">
        <v>65</v>
      </c>
      <c r="U14" s="6" t="s">
        <v>36</v>
      </c>
      <c r="V14" t="s">
        <v>37</v>
      </c>
      <c r="W14">
        <v>4</v>
      </c>
    </row>
    <row r="15" spans="1:24" x14ac:dyDescent="0.25">
      <c r="A15" t="s">
        <v>86</v>
      </c>
      <c r="B15" t="s">
        <v>25</v>
      </c>
      <c r="C15" t="s">
        <v>87</v>
      </c>
      <c r="D15" t="s">
        <v>41</v>
      </c>
      <c r="E15" t="s">
        <v>42</v>
      </c>
      <c r="H15" t="s">
        <v>69</v>
      </c>
      <c r="I15">
        <v>18.600000000000001</v>
      </c>
      <c r="J15" s="6">
        <f t="shared" si="0"/>
        <v>0.18600000000000003</v>
      </c>
      <c r="K15" s="10">
        <v>44144</v>
      </c>
      <c r="L15" t="s">
        <v>44</v>
      </c>
      <c r="M15" s="8">
        <v>100</v>
      </c>
      <c r="N15" s="9">
        <f t="shared" si="1"/>
        <v>18.600000000000001</v>
      </c>
      <c r="O15" s="9">
        <v>0</v>
      </c>
      <c r="P15" t="s">
        <v>31</v>
      </c>
      <c r="Q15" t="s">
        <v>45</v>
      </c>
      <c r="R15" t="s">
        <v>33</v>
      </c>
      <c r="S15" t="s">
        <v>34</v>
      </c>
      <c r="T15" t="s">
        <v>75</v>
      </c>
      <c r="U15" s="6" t="s">
        <v>36</v>
      </c>
      <c r="V15" t="s">
        <v>37</v>
      </c>
      <c r="W15">
        <v>4</v>
      </c>
      <c r="X15" t="s">
        <v>38</v>
      </c>
    </row>
    <row r="16" spans="1:24" x14ac:dyDescent="0.25">
      <c r="A16" t="s">
        <v>88</v>
      </c>
      <c r="B16" t="s">
        <v>25</v>
      </c>
      <c r="C16" t="s">
        <v>40</v>
      </c>
      <c r="D16" t="s">
        <v>41</v>
      </c>
      <c r="E16" t="s">
        <v>42</v>
      </c>
      <c r="H16" t="s">
        <v>89</v>
      </c>
      <c r="I16">
        <v>8.9</v>
      </c>
      <c r="J16" s="6">
        <f t="shared" si="0"/>
        <v>8.900000000000001E-2</v>
      </c>
      <c r="K16" s="10">
        <v>44088</v>
      </c>
      <c r="L16" t="s">
        <v>44</v>
      </c>
      <c r="M16" s="8">
        <v>100</v>
      </c>
      <c r="N16" s="9">
        <f t="shared" si="1"/>
        <v>8.9</v>
      </c>
      <c r="O16" s="9">
        <v>1206</v>
      </c>
      <c r="P16" t="s">
        <v>31</v>
      </c>
      <c r="Q16" t="s">
        <v>45</v>
      </c>
      <c r="R16" t="s">
        <v>33</v>
      </c>
      <c r="S16" t="s">
        <v>34</v>
      </c>
      <c r="T16" t="s">
        <v>75</v>
      </c>
      <c r="U16" s="6" t="s">
        <v>36</v>
      </c>
      <c r="V16" t="s">
        <v>37</v>
      </c>
      <c r="W16">
        <v>4</v>
      </c>
      <c r="X16" t="s">
        <v>38</v>
      </c>
    </row>
    <row r="17" spans="1:24" x14ac:dyDescent="0.25">
      <c r="A17" t="s">
        <v>90</v>
      </c>
      <c r="B17" s="11" t="s">
        <v>61</v>
      </c>
      <c r="C17" t="s">
        <v>55</v>
      </c>
      <c r="D17" t="s">
        <v>41</v>
      </c>
      <c r="E17" t="s">
        <v>42</v>
      </c>
      <c r="H17" t="s">
        <v>41</v>
      </c>
      <c r="J17" s="6">
        <f t="shared" si="0"/>
        <v>1</v>
      </c>
      <c r="K17" s="10">
        <v>44138</v>
      </c>
      <c r="L17" t="s">
        <v>91</v>
      </c>
      <c r="M17" s="8">
        <v>500</v>
      </c>
      <c r="N17" s="9">
        <f t="shared" si="1"/>
        <v>500</v>
      </c>
      <c r="O17" s="9" t="s">
        <v>51</v>
      </c>
      <c r="P17" t="s">
        <v>31</v>
      </c>
      <c r="Q17" t="s">
        <v>45</v>
      </c>
      <c r="R17" t="s">
        <v>33</v>
      </c>
      <c r="S17" t="s">
        <v>64</v>
      </c>
      <c r="T17" t="s">
        <v>65</v>
      </c>
      <c r="U17" s="6" t="s">
        <v>36</v>
      </c>
      <c r="V17" t="s">
        <v>37</v>
      </c>
      <c r="W17">
        <v>4</v>
      </c>
    </row>
    <row r="18" spans="1:24" x14ac:dyDescent="0.25">
      <c r="A18" t="s">
        <v>92</v>
      </c>
      <c r="B18" s="11" t="s">
        <v>61</v>
      </c>
      <c r="C18" t="s">
        <v>93</v>
      </c>
      <c r="D18" t="s">
        <v>41</v>
      </c>
      <c r="E18" t="s">
        <v>28</v>
      </c>
      <c r="H18" t="s">
        <v>94</v>
      </c>
      <c r="I18">
        <v>13.7</v>
      </c>
      <c r="J18" s="6">
        <f t="shared" si="0"/>
        <v>0.13699999999999998</v>
      </c>
      <c r="K18" s="10">
        <v>44075</v>
      </c>
      <c r="L18" t="s">
        <v>95</v>
      </c>
      <c r="M18" s="8" t="s">
        <v>95</v>
      </c>
      <c r="N18" s="9" t="s">
        <v>95</v>
      </c>
      <c r="O18" s="9" t="s">
        <v>51</v>
      </c>
      <c r="P18" t="s">
        <v>31</v>
      </c>
      <c r="Q18" t="s">
        <v>45</v>
      </c>
      <c r="R18" t="s">
        <v>33</v>
      </c>
      <c r="S18" t="s">
        <v>64</v>
      </c>
      <c r="T18" t="s">
        <v>65</v>
      </c>
      <c r="U18" s="6" t="s">
        <v>36</v>
      </c>
      <c r="V18" t="s">
        <v>37</v>
      </c>
      <c r="W18">
        <v>4</v>
      </c>
    </row>
    <row r="19" spans="1:24" x14ac:dyDescent="0.25">
      <c r="A19" t="s">
        <v>96</v>
      </c>
      <c r="B19" s="11" t="s">
        <v>61</v>
      </c>
      <c r="C19" t="s">
        <v>97</v>
      </c>
      <c r="D19" t="s">
        <v>41</v>
      </c>
      <c r="E19" t="s">
        <v>42</v>
      </c>
      <c r="H19" t="s">
        <v>41</v>
      </c>
      <c r="J19" s="6">
        <f t="shared" si="0"/>
        <v>1</v>
      </c>
      <c r="K19" s="10">
        <v>44075</v>
      </c>
      <c r="L19" t="s">
        <v>63</v>
      </c>
      <c r="M19" s="8">
        <v>1000</v>
      </c>
      <c r="N19" s="9">
        <f>J19*M19</f>
        <v>1000</v>
      </c>
      <c r="O19" s="9" t="s">
        <v>51</v>
      </c>
      <c r="P19" t="s">
        <v>31</v>
      </c>
      <c r="Q19" t="s">
        <v>45</v>
      </c>
      <c r="R19" t="s">
        <v>33</v>
      </c>
      <c r="S19" t="s">
        <v>64</v>
      </c>
      <c r="T19" t="s">
        <v>65</v>
      </c>
      <c r="U19" s="6" t="s">
        <v>98</v>
      </c>
      <c r="V19" t="s">
        <v>37</v>
      </c>
      <c r="W19">
        <v>4</v>
      </c>
    </row>
    <row r="20" spans="1:24" x14ac:dyDescent="0.25">
      <c r="A20" t="s">
        <v>99</v>
      </c>
      <c r="B20" t="s">
        <v>25</v>
      </c>
      <c r="C20" t="s">
        <v>40</v>
      </c>
      <c r="D20" t="s">
        <v>41</v>
      </c>
      <c r="E20" t="s">
        <v>42</v>
      </c>
      <c r="H20" t="s">
        <v>69</v>
      </c>
      <c r="I20">
        <v>18.600000000000001</v>
      </c>
      <c r="J20" s="6">
        <f t="shared" si="0"/>
        <v>0.18600000000000003</v>
      </c>
      <c r="K20" s="10">
        <v>44088</v>
      </c>
      <c r="L20" t="s">
        <v>44</v>
      </c>
      <c r="M20" s="8">
        <v>100</v>
      </c>
      <c r="N20" s="9">
        <f>J20*M20</f>
        <v>18.600000000000001</v>
      </c>
      <c r="O20" s="9">
        <v>0</v>
      </c>
      <c r="P20" t="s">
        <v>31</v>
      </c>
      <c r="Q20" t="s">
        <v>45</v>
      </c>
      <c r="R20" t="s">
        <v>33</v>
      </c>
      <c r="S20" t="s">
        <v>34</v>
      </c>
      <c r="T20" t="s">
        <v>75</v>
      </c>
      <c r="U20" s="6" t="s">
        <v>36</v>
      </c>
      <c r="V20" t="s">
        <v>37</v>
      </c>
      <c r="W20">
        <v>4</v>
      </c>
      <c r="X20" t="s">
        <v>38</v>
      </c>
    </row>
    <row r="21" spans="1:24" x14ac:dyDescent="0.25">
      <c r="A21" t="s">
        <v>100</v>
      </c>
      <c r="B21" t="s">
        <v>25</v>
      </c>
      <c r="C21" t="s">
        <v>101</v>
      </c>
      <c r="D21" t="s">
        <v>41</v>
      </c>
      <c r="E21" t="s">
        <v>42</v>
      </c>
      <c r="H21" t="s">
        <v>102</v>
      </c>
      <c r="I21">
        <v>32.5</v>
      </c>
      <c r="J21" s="6">
        <f t="shared" si="0"/>
        <v>0.32500000000000001</v>
      </c>
      <c r="K21" s="10">
        <v>44089</v>
      </c>
      <c r="L21" t="s">
        <v>44</v>
      </c>
      <c r="M21" s="8">
        <v>100</v>
      </c>
      <c r="N21" s="9">
        <f>J21*M21</f>
        <v>32.5</v>
      </c>
      <c r="O21" s="9">
        <v>936</v>
      </c>
      <c r="P21" t="s">
        <v>31</v>
      </c>
      <c r="Q21" t="s">
        <v>45</v>
      </c>
      <c r="R21" t="s">
        <v>33</v>
      </c>
      <c r="S21" t="s">
        <v>64</v>
      </c>
      <c r="T21" t="s">
        <v>75</v>
      </c>
      <c r="U21" s="6" t="s">
        <v>98</v>
      </c>
      <c r="V21" t="s">
        <v>37</v>
      </c>
      <c r="W21">
        <v>4</v>
      </c>
    </row>
    <row r="22" spans="1:24" x14ac:dyDescent="0.25">
      <c r="A22" t="s">
        <v>103</v>
      </c>
      <c r="B22" s="11" t="s">
        <v>61</v>
      </c>
      <c r="C22" t="s">
        <v>104</v>
      </c>
      <c r="D22" t="s">
        <v>41</v>
      </c>
      <c r="E22" t="s">
        <v>42</v>
      </c>
      <c r="H22" t="s">
        <v>105</v>
      </c>
      <c r="I22">
        <v>24.39</v>
      </c>
      <c r="J22" s="6">
        <f t="shared" si="0"/>
        <v>0.24390000000000001</v>
      </c>
      <c r="K22" s="10">
        <v>44075</v>
      </c>
      <c r="L22" t="s">
        <v>95</v>
      </c>
      <c r="M22" s="8" t="s">
        <v>95</v>
      </c>
      <c r="N22" s="9" t="s">
        <v>95</v>
      </c>
      <c r="O22" s="9" t="s">
        <v>51</v>
      </c>
      <c r="P22" t="s">
        <v>31</v>
      </c>
      <c r="Q22" t="s">
        <v>45</v>
      </c>
      <c r="R22" t="s">
        <v>33</v>
      </c>
      <c r="S22" t="s">
        <v>64</v>
      </c>
      <c r="T22" t="s">
        <v>65</v>
      </c>
      <c r="U22" s="6" t="s">
        <v>98</v>
      </c>
      <c r="V22" t="s">
        <v>37</v>
      </c>
      <c r="W22">
        <v>4</v>
      </c>
    </row>
    <row r="23" spans="1:24" x14ac:dyDescent="0.25">
      <c r="A23" t="s">
        <v>106</v>
      </c>
      <c r="B23" s="11" t="s">
        <v>61</v>
      </c>
      <c r="C23" t="s">
        <v>40</v>
      </c>
      <c r="D23" t="s">
        <v>41</v>
      </c>
      <c r="E23" t="s">
        <v>42</v>
      </c>
      <c r="H23" t="s">
        <v>105</v>
      </c>
      <c r="I23">
        <v>24.39</v>
      </c>
      <c r="J23" s="6">
        <f t="shared" si="0"/>
        <v>0.24390000000000001</v>
      </c>
      <c r="K23" s="10">
        <v>44075</v>
      </c>
      <c r="L23" t="s">
        <v>63</v>
      </c>
      <c r="M23" s="8">
        <v>1000</v>
      </c>
      <c r="N23" s="9">
        <f t="shared" ref="N23:N54" si="2">J23*M23</f>
        <v>243.9</v>
      </c>
      <c r="O23" s="9" t="s">
        <v>51</v>
      </c>
      <c r="P23" t="s">
        <v>31</v>
      </c>
      <c r="Q23" t="s">
        <v>45</v>
      </c>
      <c r="R23" t="s">
        <v>33</v>
      </c>
      <c r="S23" t="s">
        <v>64</v>
      </c>
      <c r="T23" t="s">
        <v>65</v>
      </c>
      <c r="U23" s="6" t="s">
        <v>36</v>
      </c>
      <c r="V23" t="s">
        <v>37</v>
      </c>
      <c r="W23">
        <v>4</v>
      </c>
    </row>
    <row r="24" spans="1:24" x14ac:dyDescent="0.25">
      <c r="A24" t="s">
        <v>107</v>
      </c>
      <c r="B24" t="s">
        <v>25</v>
      </c>
      <c r="C24" s="6" t="s">
        <v>40</v>
      </c>
      <c r="D24" s="6" t="s">
        <v>27</v>
      </c>
      <c r="E24" s="6" t="s">
        <v>28</v>
      </c>
      <c r="F24" s="6"/>
      <c r="G24" s="6"/>
      <c r="H24" s="6" t="s">
        <v>108</v>
      </c>
      <c r="I24" s="6">
        <v>20</v>
      </c>
      <c r="J24" s="6">
        <f t="shared" si="0"/>
        <v>0.2</v>
      </c>
      <c r="K24" s="7">
        <v>44075</v>
      </c>
      <c r="L24" s="6" t="s">
        <v>109</v>
      </c>
      <c r="M24" s="8">
        <v>3072</v>
      </c>
      <c r="N24" s="9">
        <f t="shared" si="2"/>
        <v>614.40000000000009</v>
      </c>
      <c r="O24" s="9">
        <v>0</v>
      </c>
      <c r="P24" s="6" t="s">
        <v>31</v>
      </c>
      <c r="Q24" s="6" t="s">
        <v>45</v>
      </c>
      <c r="R24" t="s">
        <v>33</v>
      </c>
      <c r="S24" s="6" t="s">
        <v>34</v>
      </c>
      <c r="T24" s="6" t="s">
        <v>35</v>
      </c>
      <c r="U24" s="6" t="s">
        <v>36</v>
      </c>
      <c r="V24" t="s">
        <v>37</v>
      </c>
      <c r="W24" s="6"/>
      <c r="X24" t="s">
        <v>38</v>
      </c>
    </row>
    <row r="25" spans="1:24" x14ac:dyDescent="0.25">
      <c r="A25" t="s">
        <v>110</v>
      </c>
      <c r="B25" s="11" t="s">
        <v>61</v>
      </c>
      <c r="C25" t="s">
        <v>111</v>
      </c>
      <c r="D25" t="s">
        <v>41</v>
      </c>
      <c r="E25" t="s">
        <v>42</v>
      </c>
      <c r="H25" t="s">
        <v>41</v>
      </c>
      <c r="J25" s="6">
        <f t="shared" si="0"/>
        <v>1</v>
      </c>
      <c r="K25" s="10">
        <v>44075</v>
      </c>
      <c r="L25" t="s">
        <v>63</v>
      </c>
      <c r="M25" s="8">
        <v>1000</v>
      </c>
      <c r="N25" s="9">
        <f t="shared" si="2"/>
        <v>1000</v>
      </c>
      <c r="O25" s="9" t="s">
        <v>51</v>
      </c>
      <c r="P25" t="s">
        <v>31</v>
      </c>
      <c r="Q25" t="s">
        <v>45</v>
      </c>
      <c r="R25" t="s">
        <v>33</v>
      </c>
      <c r="S25" t="s">
        <v>64</v>
      </c>
      <c r="T25" t="s">
        <v>65</v>
      </c>
      <c r="U25" s="6" t="s">
        <v>36</v>
      </c>
      <c r="V25" t="s">
        <v>37</v>
      </c>
      <c r="W25">
        <v>4</v>
      </c>
    </row>
    <row r="26" spans="1:24" x14ac:dyDescent="0.25">
      <c r="A26" t="s">
        <v>112</v>
      </c>
      <c r="B26" t="s">
        <v>47</v>
      </c>
      <c r="C26" t="s">
        <v>113</v>
      </c>
      <c r="D26" t="s">
        <v>27</v>
      </c>
      <c r="E26" t="s">
        <v>28</v>
      </c>
      <c r="H26" t="s">
        <v>114</v>
      </c>
      <c r="I26" s="6">
        <v>19.399999999999999</v>
      </c>
      <c r="J26" s="6">
        <f t="shared" si="0"/>
        <v>0.19399999999999998</v>
      </c>
      <c r="K26" s="7">
        <v>44077</v>
      </c>
      <c r="L26" s="6" t="s">
        <v>44</v>
      </c>
      <c r="M26" s="8">
        <v>100</v>
      </c>
      <c r="N26" s="9">
        <f t="shared" si="2"/>
        <v>19.399999999999999</v>
      </c>
      <c r="O26" s="9" t="s">
        <v>51</v>
      </c>
      <c r="P26" t="s">
        <v>31</v>
      </c>
      <c r="Q26" t="s">
        <v>45</v>
      </c>
      <c r="R26" t="s">
        <v>33</v>
      </c>
      <c r="S26" s="13" t="s">
        <v>52</v>
      </c>
      <c r="T26" s="13" t="s">
        <v>53</v>
      </c>
      <c r="U26" s="6" t="s">
        <v>36</v>
      </c>
      <c r="V26" t="s">
        <v>37</v>
      </c>
    </row>
    <row r="27" spans="1:24" x14ac:dyDescent="0.25">
      <c r="A27" t="s">
        <v>115</v>
      </c>
      <c r="B27" t="s">
        <v>61</v>
      </c>
      <c r="C27" t="s">
        <v>111</v>
      </c>
      <c r="D27" t="s">
        <v>27</v>
      </c>
      <c r="E27" t="s">
        <v>28</v>
      </c>
      <c r="H27" t="s">
        <v>27</v>
      </c>
      <c r="J27" s="6">
        <f t="shared" si="0"/>
        <v>1</v>
      </c>
      <c r="K27" s="7">
        <v>44091</v>
      </c>
      <c r="L27" s="6" t="s">
        <v>63</v>
      </c>
      <c r="M27" s="8">
        <v>1000</v>
      </c>
      <c r="N27" s="9">
        <f t="shared" si="2"/>
        <v>1000</v>
      </c>
      <c r="O27" s="9" t="s">
        <v>51</v>
      </c>
      <c r="P27" t="s">
        <v>31</v>
      </c>
      <c r="Q27" t="s">
        <v>45</v>
      </c>
      <c r="R27" t="s">
        <v>33</v>
      </c>
      <c r="S27" t="s">
        <v>64</v>
      </c>
      <c r="T27" t="s">
        <v>65</v>
      </c>
      <c r="U27" s="6" t="s">
        <v>36</v>
      </c>
      <c r="V27" t="s">
        <v>37</v>
      </c>
    </row>
    <row r="28" spans="1:24" x14ac:dyDescent="0.25">
      <c r="A28" t="s">
        <v>116</v>
      </c>
      <c r="B28" t="s">
        <v>61</v>
      </c>
      <c r="C28" t="s">
        <v>111</v>
      </c>
      <c r="D28" t="s">
        <v>27</v>
      </c>
      <c r="E28" t="s">
        <v>28</v>
      </c>
      <c r="H28" t="s">
        <v>117</v>
      </c>
      <c r="I28" s="6">
        <v>19.399999999999999</v>
      </c>
      <c r="J28" s="6">
        <f t="shared" si="0"/>
        <v>0.19399999999999998</v>
      </c>
      <c r="K28" s="7">
        <v>44075</v>
      </c>
      <c r="L28" s="6" t="s">
        <v>63</v>
      </c>
      <c r="M28" s="8">
        <v>1000</v>
      </c>
      <c r="N28" s="9">
        <f t="shared" si="2"/>
        <v>193.99999999999997</v>
      </c>
      <c r="O28" s="9" t="s">
        <v>51</v>
      </c>
      <c r="P28" t="s">
        <v>31</v>
      </c>
      <c r="Q28" t="s">
        <v>45</v>
      </c>
      <c r="R28" t="s">
        <v>33</v>
      </c>
      <c r="S28" t="s">
        <v>64</v>
      </c>
      <c r="T28" t="s">
        <v>65</v>
      </c>
      <c r="U28" s="6" t="s">
        <v>36</v>
      </c>
      <c r="V28" t="s">
        <v>37</v>
      </c>
    </row>
    <row r="29" spans="1:24" x14ac:dyDescent="0.25">
      <c r="A29" t="s">
        <v>118</v>
      </c>
      <c r="B29" t="s">
        <v>25</v>
      </c>
      <c r="C29" t="s">
        <v>97</v>
      </c>
      <c r="D29" t="s">
        <v>27</v>
      </c>
      <c r="E29" t="s">
        <v>28</v>
      </c>
      <c r="H29" t="s">
        <v>119</v>
      </c>
      <c r="I29" s="6">
        <v>0.03</v>
      </c>
      <c r="J29" s="6">
        <f t="shared" si="0"/>
        <v>2.9999999999999997E-4</v>
      </c>
      <c r="K29" s="7">
        <v>44075</v>
      </c>
      <c r="L29" s="6" t="s">
        <v>120</v>
      </c>
      <c r="M29" s="8">
        <v>360</v>
      </c>
      <c r="N29" s="9">
        <f t="shared" si="2"/>
        <v>0.10799999999999998</v>
      </c>
      <c r="O29" s="9">
        <f>448/3</f>
        <v>149.33333333333334</v>
      </c>
      <c r="P29" t="s">
        <v>31</v>
      </c>
      <c r="Q29" t="s">
        <v>45</v>
      </c>
      <c r="R29" t="s">
        <v>33</v>
      </c>
      <c r="S29" t="s">
        <v>34</v>
      </c>
      <c r="T29" t="s">
        <v>35</v>
      </c>
      <c r="U29" s="6" t="s">
        <v>98</v>
      </c>
      <c r="V29" t="s">
        <v>37</v>
      </c>
      <c r="X29" t="s">
        <v>121</v>
      </c>
    </row>
    <row r="30" spans="1:24" x14ac:dyDescent="0.25">
      <c r="A30" t="s">
        <v>122</v>
      </c>
      <c r="B30" t="s">
        <v>25</v>
      </c>
      <c r="C30" t="s">
        <v>123</v>
      </c>
      <c r="D30" t="s">
        <v>27</v>
      </c>
      <c r="E30" t="s">
        <v>28</v>
      </c>
      <c r="H30" t="s">
        <v>114</v>
      </c>
      <c r="I30">
        <v>19.399999999999999</v>
      </c>
      <c r="J30" s="6">
        <f t="shared" si="0"/>
        <v>0.19399999999999998</v>
      </c>
      <c r="K30" s="10">
        <v>44089</v>
      </c>
      <c r="L30" t="s">
        <v>44</v>
      </c>
      <c r="M30" s="8">
        <v>100</v>
      </c>
      <c r="N30" s="9">
        <f t="shared" si="2"/>
        <v>19.399999999999999</v>
      </c>
      <c r="O30" s="9">
        <v>27</v>
      </c>
      <c r="P30" t="s">
        <v>31</v>
      </c>
      <c r="Q30" t="s">
        <v>45</v>
      </c>
      <c r="R30" t="s">
        <v>33</v>
      </c>
      <c r="S30" t="s">
        <v>34</v>
      </c>
      <c r="T30" t="s">
        <v>35</v>
      </c>
      <c r="U30" s="6" t="s">
        <v>98</v>
      </c>
      <c r="V30" t="s">
        <v>37</v>
      </c>
      <c r="X30" t="s">
        <v>38</v>
      </c>
    </row>
    <row r="31" spans="1:24" x14ac:dyDescent="0.25">
      <c r="A31" t="s">
        <v>124</v>
      </c>
      <c r="B31" t="s">
        <v>25</v>
      </c>
      <c r="C31" t="s">
        <v>40</v>
      </c>
      <c r="D31" t="s">
        <v>41</v>
      </c>
      <c r="E31" t="s">
        <v>42</v>
      </c>
      <c r="H31" t="s">
        <v>125</v>
      </c>
      <c r="I31">
        <v>34.5</v>
      </c>
      <c r="J31" s="6">
        <f t="shared" si="0"/>
        <v>0.34499999999999997</v>
      </c>
      <c r="K31" s="10">
        <v>44088</v>
      </c>
      <c r="L31" t="s">
        <v>44</v>
      </c>
      <c r="M31" s="8">
        <v>100</v>
      </c>
      <c r="N31" s="9">
        <f t="shared" si="2"/>
        <v>34.5</v>
      </c>
      <c r="O31" s="9">
        <v>0</v>
      </c>
      <c r="P31" t="s">
        <v>31</v>
      </c>
      <c r="Q31" t="s">
        <v>45</v>
      </c>
      <c r="R31" t="s">
        <v>33</v>
      </c>
      <c r="S31" t="s">
        <v>34</v>
      </c>
      <c r="T31" t="s">
        <v>35</v>
      </c>
      <c r="U31" s="6" t="s">
        <v>36</v>
      </c>
      <c r="V31" t="s">
        <v>37</v>
      </c>
      <c r="X31" t="s">
        <v>38</v>
      </c>
    </row>
    <row r="32" spans="1:24" x14ac:dyDescent="0.25">
      <c r="A32" t="s">
        <v>126</v>
      </c>
      <c r="B32" t="s">
        <v>25</v>
      </c>
      <c r="C32" t="s">
        <v>127</v>
      </c>
      <c r="D32" t="s">
        <v>27</v>
      </c>
      <c r="E32" t="s">
        <v>28</v>
      </c>
      <c r="H32" t="s">
        <v>128</v>
      </c>
      <c r="I32">
        <v>11</v>
      </c>
      <c r="J32" s="6">
        <f t="shared" si="0"/>
        <v>0.11</v>
      </c>
      <c r="K32" s="10">
        <v>44113</v>
      </c>
      <c r="L32" t="s">
        <v>129</v>
      </c>
      <c r="M32" s="8">
        <v>3600</v>
      </c>
      <c r="N32" s="9">
        <f t="shared" si="2"/>
        <v>396</v>
      </c>
      <c r="O32" s="9">
        <f>901/2</f>
        <v>450.5</v>
      </c>
      <c r="P32" t="s">
        <v>31</v>
      </c>
      <c r="Q32" t="s">
        <v>45</v>
      </c>
      <c r="R32" t="s">
        <v>33</v>
      </c>
      <c r="S32" t="s">
        <v>34</v>
      </c>
      <c r="T32" t="s">
        <v>35</v>
      </c>
      <c r="U32" s="6" t="s">
        <v>36</v>
      </c>
      <c r="V32" t="s">
        <v>37</v>
      </c>
      <c r="X32" s="12" t="s">
        <v>130</v>
      </c>
    </row>
    <row r="33" spans="1:24" x14ac:dyDescent="0.25">
      <c r="A33" t="s">
        <v>131</v>
      </c>
      <c r="B33" t="s">
        <v>25</v>
      </c>
      <c r="C33" t="s">
        <v>132</v>
      </c>
      <c r="D33" t="s">
        <v>41</v>
      </c>
      <c r="E33" t="s">
        <v>42</v>
      </c>
      <c r="H33" t="s">
        <v>43</v>
      </c>
      <c r="I33" s="6">
        <v>24.39</v>
      </c>
      <c r="J33" s="6">
        <f t="shared" si="0"/>
        <v>0.24390000000000001</v>
      </c>
      <c r="K33" s="7">
        <v>44088</v>
      </c>
      <c r="L33" s="6" t="s">
        <v>133</v>
      </c>
      <c r="M33" s="8">
        <v>200</v>
      </c>
      <c r="N33" s="9">
        <f t="shared" si="2"/>
        <v>48.78</v>
      </c>
      <c r="O33" s="9">
        <v>0</v>
      </c>
      <c r="P33" t="s">
        <v>31</v>
      </c>
      <c r="Q33" t="s">
        <v>45</v>
      </c>
      <c r="R33" t="s">
        <v>33</v>
      </c>
      <c r="S33" t="s">
        <v>34</v>
      </c>
      <c r="T33" t="s">
        <v>35</v>
      </c>
      <c r="U33" s="6" t="s">
        <v>36</v>
      </c>
      <c r="V33" t="s">
        <v>37</v>
      </c>
      <c r="X33" t="s">
        <v>38</v>
      </c>
    </row>
    <row r="34" spans="1:24" x14ac:dyDescent="0.25">
      <c r="A34" t="s">
        <v>134</v>
      </c>
      <c r="B34" t="s">
        <v>25</v>
      </c>
      <c r="C34" t="s">
        <v>135</v>
      </c>
      <c r="D34" t="s">
        <v>27</v>
      </c>
      <c r="E34" t="s">
        <v>28</v>
      </c>
      <c r="H34" t="s">
        <v>136</v>
      </c>
      <c r="I34">
        <v>18.2</v>
      </c>
      <c r="J34" s="6">
        <f t="shared" ref="J34:J65" si="3">IF(ISBLANK(I34), 1, I34/100)</f>
        <v>0.182</v>
      </c>
      <c r="K34" s="10">
        <v>44075</v>
      </c>
      <c r="L34" t="s">
        <v>137</v>
      </c>
      <c r="M34" s="8">
        <v>5000</v>
      </c>
      <c r="N34" s="9">
        <f t="shared" si="2"/>
        <v>910</v>
      </c>
      <c r="O34" s="9">
        <v>0</v>
      </c>
      <c r="P34" t="s">
        <v>31</v>
      </c>
      <c r="Q34" t="s">
        <v>45</v>
      </c>
      <c r="R34" t="s">
        <v>33</v>
      </c>
      <c r="S34" t="s">
        <v>34</v>
      </c>
      <c r="T34" t="s">
        <v>35</v>
      </c>
      <c r="U34" s="6" t="s">
        <v>36</v>
      </c>
      <c r="V34" t="s">
        <v>37</v>
      </c>
      <c r="X34" t="s">
        <v>38</v>
      </c>
    </row>
    <row r="35" spans="1:24" x14ac:dyDescent="0.25">
      <c r="A35" t="s">
        <v>138</v>
      </c>
      <c r="B35" t="s">
        <v>47</v>
      </c>
      <c r="C35" t="s">
        <v>139</v>
      </c>
      <c r="D35" t="s">
        <v>27</v>
      </c>
      <c r="E35" t="s">
        <v>28</v>
      </c>
      <c r="H35" t="s">
        <v>114</v>
      </c>
      <c r="I35">
        <v>19.399999999999999</v>
      </c>
      <c r="J35" s="6">
        <f t="shared" si="3"/>
        <v>0.19399999999999998</v>
      </c>
      <c r="K35" s="10">
        <v>44077</v>
      </c>
      <c r="L35" t="s">
        <v>91</v>
      </c>
      <c r="M35" s="8">
        <v>500</v>
      </c>
      <c r="N35" s="9">
        <f t="shared" si="2"/>
        <v>96.999999999999986</v>
      </c>
      <c r="O35" s="9" t="s">
        <v>51</v>
      </c>
      <c r="P35" t="s">
        <v>31</v>
      </c>
      <c r="Q35" t="s">
        <v>45</v>
      </c>
      <c r="R35" t="s">
        <v>33</v>
      </c>
      <c r="S35" s="6" t="s">
        <v>52</v>
      </c>
      <c r="T35" s="6" t="s">
        <v>53</v>
      </c>
      <c r="U35" s="6" t="s">
        <v>36</v>
      </c>
      <c r="V35" t="s">
        <v>37</v>
      </c>
    </row>
    <row r="36" spans="1:24" x14ac:dyDescent="0.25">
      <c r="A36" t="s">
        <v>140</v>
      </c>
      <c r="B36" t="s">
        <v>61</v>
      </c>
      <c r="C36" t="s">
        <v>141</v>
      </c>
      <c r="D36" t="s">
        <v>27</v>
      </c>
      <c r="E36" t="s">
        <v>28</v>
      </c>
      <c r="H36" t="s">
        <v>83</v>
      </c>
      <c r="I36">
        <v>20.3</v>
      </c>
      <c r="J36" s="6">
        <f t="shared" si="3"/>
        <v>0.20300000000000001</v>
      </c>
      <c r="K36" s="10">
        <v>44076</v>
      </c>
      <c r="L36" t="s">
        <v>44</v>
      </c>
      <c r="M36" s="8">
        <v>100</v>
      </c>
      <c r="N36" s="9">
        <f t="shared" si="2"/>
        <v>20.3</v>
      </c>
      <c r="O36" s="9" t="s">
        <v>51</v>
      </c>
      <c r="P36" t="s">
        <v>31</v>
      </c>
      <c r="Q36" t="s">
        <v>45</v>
      </c>
      <c r="R36" t="s">
        <v>33</v>
      </c>
      <c r="S36" t="s">
        <v>64</v>
      </c>
      <c r="T36" t="s">
        <v>65</v>
      </c>
      <c r="U36" s="6" t="s">
        <v>36</v>
      </c>
      <c r="V36" t="s">
        <v>37</v>
      </c>
    </row>
    <row r="37" spans="1:24" x14ac:dyDescent="0.25">
      <c r="A37" t="s">
        <v>142</v>
      </c>
      <c r="B37" t="s">
        <v>25</v>
      </c>
      <c r="C37" t="s">
        <v>82</v>
      </c>
      <c r="D37" t="s">
        <v>27</v>
      </c>
      <c r="E37" t="s">
        <v>28</v>
      </c>
      <c r="H37" t="s">
        <v>29</v>
      </c>
      <c r="I37">
        <v>70</v>
      </c>
      <c r="J37" s="6">
        <f t="shared" si="3"/>
        <v>0.7</v>
      </c>
      <c r="K37" s="10">
        <v>44089</v>
      </c>
      <c r="L37" t="s">
        <v>44</v>
      </c>
      <c r="M37" s="8">
        <v>100</v>
      </c>
      <c r="N37" s="9">
        <f t="shared" si="2"/>
        <v>70</v>
      </c>
      <c r="O37" s="9">
        <f>2109/2</f>
        <v>1054.5</v>
      </c>
      <c r="P37" t="s">
        <v>31</v>
      </c>
      <c r="Q37" t="s">
        <v>45</v>
      </c>
      <c r="R37" t="s">
        <v>33</v>
      </c>
      <c r="S37" t="s">
        <v>34</v>
      </c>
      <c r="T37" t="s">
        <v>35</v>
      </c>
      <c r="U37" s="6" t="s">
        <v>36</v>
      </c>
      <c r="V37" t="s">
        <v>37</v>
      </c>
      <c r="X37" s="12" t="s">
        <v>84</v>
      </c>
    </row>
    <row r="38" spans="1:24" x14ac:dyDescent="0.25">
      <c r="A38" t="s">
        <v>143</v>
      </c>
      <c r="B38" t="s">
        <v>61</v>
      </c>
      <c r="C38" t="s">
        <v>144</v>
      </c>
      <c r="D38" t="s">
        <v>27</v>
      </c>
      <c r="E38" t="s">
        <v>28</v>
      </c>
      <c r="H38" t="s">
        <v>145</v>
      </c>
      <c r="I38">
        <v>30.4</v>
      </c>
      <c r="J38" s="6">
        <f t="shared" si="3"/>
        <v>0.30399999999999999</v>
      </c>
      <c r="K38" s="10">
        <v>44076</v>
      </c>
      <c r="L38" t="s">
        <v>91</v>
      </c>
      <c r="M38" s="8">
        <v>500</v>
      </c>
      <c r="N38" s="9">
        <f t="shared" si="2"/>
        <v>152</v>
      </c>
      <c r="O38" s="9" t="s">
        <v>51</v>
      </c>
      <c r="P38" t="s">
        <v>31</v>
      </c>
      <c r="Q38" t="s">
        <v>45</v>
      </c>
      <c r="R38" t="s">
        <v>33</v>
      </c>
      <c r="S38" t="s">
        <v>64</v>
      </c>
      <c r="T38" t="s">
        <v>65</v>
      </c>
      <c r="U38" s="6" t="s">
        <v>36</v>
      </c>
      <c r="V38" t="s">
        <v>37</v>
      </c>
    </row>
    <row r="39" spans="1:24" x14ac:dyDescent="0.25">
      <c r="A39" t="s">
        <v>146</v>
      </c>
      <c r="B39" t="s">
        <v>61</v>
      </c>
      <c r="C39" t="s">
        <v>82</v>
      </c>
      <c r="D39" t="s">
        <v>27</v>
      </c>
      <c r="E39" t="s">
        <v>28</v>
      </c>
      <c r="H39" t="s">
        <v>117</v>
      </c>
      <c r="I39">
        <v>19.399999999999999</v>
      </c>
      <c r="J39" s="6">
        <f t="shared" si="3"/>
        <v>0.19399999999999998</v>
      </c>
      <c r="K39" s="10">
        <v>44075</v>
      </c>
      <c r="L39" t="s">
        <v>44</v>
      </c>
      <c r="M39" s="8">
        <v>100</v>
      </c>
      <c r="N39" s="9">
        <f t="shared" si="2"/>
        <v>19.399999999999999</v>
      </c>
      <c r="O39" s="9" t="s">
        <v>51</v>
      </c>
      <c r="P39" t="s">
        <v>31</v>
      </c>
      <c r="Q39" t="s">
        <v>45</v>
      </c>
      <c r="R39" t="s">
        <v>33</v>
      </c>
      <c r="S39" t="s">
        <v>64</v>
      </c>
      <c r="T39" t="s">
        <v>65</v>
      </c>
      <c r="U39" s="6" t="s">
        <v>36</v>
      </c>
      <c r="V39" t="s">
        <v>37</v>
      </c>
    </row>
    <row r="40" spans="1:24" x14ac:dyDescent="0.25">
      <c r="A40" t="s">
        <v>147</v>
      </c>
      <c r="B40" t="s">
        <v>47</v>
      </c>
      <c r="C40" t="s">
        <v>78</v>
      </c>
      <c r="D40" t="s">
        <v>27</v>
      </c>
      <c r="E40" t="s">
        <v>28</v>
      </c>
      <c r="H40" t="s">
        <v>49</v>
      </c>
      <c r="I40">
        <v>9.9</v>
      </c>
      <c r="J40" s="6">
        <f t="shared" si="3"/>
        <v>9.9000000000000005E-2</v>
      </c>
      <c r="K40" s="10">
        <v>44077</v>
      </c>
      <c r="L40" t="s">
        <v>44</v>
      </c>
      <c r="M40" s="8">
        <v>100</v>
      </c>
      <c r="N40" s="9">
        <f t="shared" si="2"/>
        <v>9.9</v>
      </c>
      <c r="O40" s="9" t="s">
        <v>51</v>
      </c>
      <c r="P40" t="s">
        <v>31</v>
      </c>
      <c r="Q40" t="s">
        <v>45</v>
      </c>
      <c r="R40" t="s">
        <v>33</v>
      </c>
      <c r="S40" s="13" t="s">
        <v>52</v>
      </c>
      <c r="T40" s="6" t="s">
        <v>53</v>
      </c>
      <c r="U40" s="6" t="s">
        <v>36</v>
      </c>
      <c r="V40" t="s">
        <v>37</v>
      </c>
    </row>
    <row r="41" spans="1:24" x14ac:dyDescent="0.25">
      <c r="A41" t="s">
        <v>148</v>
      </c>
      <c r="B41" t="s">
        <v>61</v>
      </c>
      <c r="C41" t="s">
        <v>149</v>
      </c>
      <c r="D41" t="s">
        <v>27</v>
      </c>
      <c r="E41" t="s">
        <v>28</v>
      </c>
      <c r="H41" t="s">
        <v>27</v>
      </c>
      <c r="J41" s="6">
        <f t="shared" si="3"/>
        <v>1</v>
      </c>
      <c r="K41" s="10">
        <v>44075</v>
      </c>
      <c r="L41" t="s">
        <v>63</v>
      </c>
      <c r="M41" s="8">
        <v>1000</v>
      </c>
      <c r="N41" s="9">
        <f t="shared" si="2"/>
        <v>1000</v>
      </c>
      <c r="O41" s="9" t="s">
        <v>51</v>
      </c>
      <c r="P41" t="s">
        <v>31</v>
      </c>
      <c r="Q41" t="s">
        <v>45</v>
      </c>
      <c r="R41" t="s">
        <v>33</v>
      </c>
      <c r="S41" t="s">
        <v>64</v>
      </c>
      <c r="T41" t="s">
        <v>65</v>
      </c>
      <c r="U41" s="6" t="s">
        <v>36</v>
      </c>
      <c r="V41" t="s">
        <v>37</v>
      </c>
    </row>
    <row r="42" spans="1:24" x14ac:dyDescent="0.25">
      <c r="A42" t="s">
        <v>150</v>
      </c>
      <c r="B42" t="s">
        <v>61</v>
      </c>
      <c r="C42" t="s">
        <v>144</v>
      </c>
      <c r="D42" t="s">
        <v>27</v>
      </c>
      <c r="E42" t="s">
        <v>28</v>
      </c>
      <c r="H42" t="s">
        <v>151</v>
      </c>
      <c r="I42">
        <v>18.2</v>
      </c>
      <c r="J42" s="6">
        <f t="shared" si="3"/>
        <v>0.182</v>
      </c>
      <c r="K42" s="10">
        <v>44075</v>
      </c>
      <c r="L42" t="s">
        <v>44</v>
      </c>
      <c r="M42" s="8">
        <v>100</v>
      </c>
      <c r="N42" s="9">
        <f t="shared" si="2"/>
        <v>18.2</v>
      </c>
      <c r="O42" s="9" t="s">
        <v>51</v>
      </c>
      <c r="P42" t="s">
        <v>31</v>
      </c>
      <c r="Q42" t="s">
        <v>45</v>
      </c>
      <c r="R42" t="s">
        <v>33</v>
      </c>
      <c r="S42" t="s">
        <v>64</v>
      </c>
      <c r="T42" t="s">
        <v>65</v>
      </c>
      <c r="U42" s="6" t="s">
        <v>36</v>
      </c>
      <c r="V42" t="s">
        <v>37</v>
      </c>
    </row>
    <row r="43" spans="1:24" x14ac:dyDescent="0.25">
      <c r="A43" t="s">
        <v>152</v>
      </c>
      <c r="B43" t="s">
        <v>61</v>
      </c>
      <c r="C43" t="s">
        <v>149</v>
      </c>
      <c r="D43" t="s">
        <v>27</v>
      </c>
      <c r="E43" t="s">
        <v>28</v>
      </c>
      <c r="H43" t="s">
        <v>153</v>
      </c>
      <c r="I43">
        <v>50</v>
      </c>
      <c r="J43" s="6">
        <f t="shared" si="3"/>
        <v>0.5</v>
      </c>
      <c r="K43" s="10">
        <v>44075</v>
      </c>
      <c r="L43" t="s">
        <v>44</v>
      </c>
      <c r="M43" s="8">
        <v>100</v>
      </c>
      <c r="N43" s="9">
        <f t="shared" si="2"/>
        <v>50</v>
      </c>
      <c r="O43" s="9" t="s">
        <v>51</v>
      </c>
      <c r="P43" t="s">
        <v>31</v>
      </c>
      <c r="Q43" t="s">
        <v>45</v>
      </c>
      <c r="R43" t="s">
        <v>33</v>
      </c>
      <c r="S43" t="s">
        <v>64</v>
      </c>
      <c r="T43" t="s">
        <v>65</v>
      </c>
      <c r="U43" s="6" t="s">
        <v>36</v>
      </c>
      <c r="V43" t="s">
        <v>37</v>
      </c>
    </row>
    <row r="44" spans="1:24" x14ac:dyDescent="0.25">
      <c r="A44" t="s">
        <v>154</v>
      </c>
      <c r="B44" t="s">
        <v>61</v>
      </c>
      <c r="C44" t="s">
        <v>155</v>
      </c>
      <c r="D44" t="s">
        <v>27</v>
      </c>
      <c r="E44" t="s">
        <v>28</v>
      </c>
      <c r="H44" t="s">
        <v>27</v>
      </c>
      <c r="I44" s="6"/>
      <c r="J44" s="6">
        <f t="shared" si="3"/>
        <v>1</v>
      </c>
      <c r="K44" s="7">
        <v>44113</v>
      </c>
      <c r="L44" s="6" t="s">
        <v>156</v>
      </c>
      <c r="M44" s="8">
        <v>100</v>
      </c>
      <c r="N44" s="9">
        <f t="shared" si="2"/>
        <v>100</v>
      </c>
      <c r="O44" s="9" t="s">
        <v>51</v>
      </c>
      <c r="P44" t="s">
        <v>31</v>
      </c>
      <c r="Q44" t="s">
        <v>45</v>
      </c>
      <c r="R44" t="s">
        <v>33</v>
      </c>
      <c r="S44" t="s">
        <v>64</v>
      </c>
      <c r="T44" t="s">
        <v>65</v>
      </c>
      <c r="U44" s="6" t="s">
        <v>98</v>
      </c>
      <c r="V44" t="s">
        <v>37</v>
      </c>
    </row>
    <row r="45" spans="1:24" x14ac:dyDescent="0.25">
      <c r="A45" t="s">
        <v>157</v>
      </c>
      <c r="B45" t="s">
        <v>61</v>
      </c>
      <c r="C45" t="s">
        <v>149</v>
      </c>
      <c r="D45" t="s">
        <v>27</v>
      </c>
      <c r="E45" t="s">
        <v>28</v>
      </c>
      <c r="H45" t="s">
        <v>29</v>
      </c>
      <c r="I45">
        <v>70</v>
      </c>
      <c r="J45" s="6">
        <f t="shared" si="3"/>
        <v>0.7</v>
      </c>
      <c r="K45" s="10">
        <v>44075</v>
      </c>
      <c r="L45" t="s">
        <v>63</v>
      </c>
      <c r="M45" s="8">
        <v>1000</v>
      </c>
      <c r="N45" s="9">
        <f t="shared" si="2"/>
        <v>700</v>
      </c>
      <c r="O45" s="9" t="s">
        <v>51</v>
      </c>
      <c r="P45" t="s">
        <v>31</v>
      </c>
      <c r="Q45" t="s">
        <v>45</v>
      </c>
      <c r="R45" t="s">
        <v>33</v>
      </c>
      <c r="S45" t="s">
        <v>64</v>
      </c>
      <c r="T45" t="s">
        <v>65</v>
      </c>
      <c r="U45" s="6" t="s">
        <v>36</v>
      </c>
      <c r="V45" t="s">
        <v>37</v>
      </c>
    </row>
    <row r="46" spans="1:24" x14ac:dyDescent="0.25">
      <c r="A46" t="s">
        <v>158</v>
      </c>
      <c r="B46" t="s">
        <v>25</v>
      </c>
      <c r="C46" t="s">
        <v>159</v>
      </c>
      <c r="D46" t="s">
        <v>27</v>
      </c>
      <c r="E46" t="s">
        <v>28</v>
      </c>
      <c r="H46" t="s">
        <v>160</v>
      </c>
      <c r="I46">
        <v>48</v>
      </c>
      <c r="J46" s="6">
        <f t="shared" si="3"/>
        <v>0.48</v>
      </c>
      <c r="K46" s="10">
        <v>44096</v>
      </c>
      <c r="L46" t="s">
        <v>44</v>
      </c>
      <c r="M46" s="8">
        <v>100</v>
      </c>
      <c r="N46" s="9">
        <f t="shared" si="2"/>
        <v>48</v>
      </c>
      <c r="O46" s="9">
        <v>0</v>
      </c>
      <c r="P46" t="s">
        <v>31</v>
      </c>
      <c r="Q46" t="s">
        <v>45</v>
      </c>
      <c r="R46" t="s">
        <v>33</v>
      </c>
      <c r="S46" t="s">
        <v>34</v>
      </c>
      <c r="T46" t="s">
        <v>35</v>
      </c>
      <c r="U46" s="6" t="s">
        <v>36</v>
      </c>
      <c r="V46" t="s">
        <v>37</v>
      </c>
      <c r="X46" t="s">
        <v>38</v>
      </c>
    </row>
    <row r="47" spans="1:24" x14ac:dyDescent="0.25">
      <c r="A47" t="s">
        <v>161</v>
      </c>
      <c r="B47" t="s">
        <v>25</v>
      </c>
      <c r="C47" t="s">
        <v>162</v>
      </c>
      <c r="D47" t="s">
        <v>27</v>
      </c>
      <c r="E47" t="s">
        <v>73</v>
      </c>
      <c r="H47" t="s">
        <v>163</v>
      </c>
      <c r="I47">
        <v>9.15</v>
      </c>
      <c r="J47" s="6">
        <f t="shared" si="3"/>
        <v>9.1499999999999998E-2</v>
      </c>
      <c r="K47" s="10">
        <v>44089</v>
      </c>
      <c r="L47" t="s">
        <v>44</v>
      </c>
      <c r="M47" s="8">
        <v>100</v>
      </c>
      <c r="N47" s="9">
        <f t="shared" si="2"/>
        <v>9.15</v>
      </c>
      <c r="O47" s="9">
        <v>0</v>
      </c>
      <c r="P47" t="s">
        <v>31</v>
      </c>
      <c r="Q47" t="s">
        <v>45</v>
      </c>
      <c r="R47" t="s">
        <v>33</v>
      </c>
      <c r="S47" t="s">
        <v>34</v>
      </c>
      <c r="T47" t="s">
        <v>35</v>
      </c>
      <c r="U47" s="6" t="s">
        <v>36</v>
      </c>
      <c r="V47" t="s">
        <v>37</v>
      </c>
      <c r="X47" t="s">
        <v>38</v>
      </c>
    </row>
    <row r="48" spans="1:24" x14ac:dyDescent="0.25">
      <c r="A48" t="s">
        <v>164</v>
      </c>
      <c r="B48" t="s">
        <v>47</v>
      </c>
      <c r="C48" t="s">
        <v>165</v>
      </c>
      <c r="D48" t="s">
        <v>27</v>
      </c>
      <c r="E48" t="s">
        <v>28</v>
      </c>
      <c r="H48" t="s">
        <v>49</v>
      </c>
      <c r="I48">
        <v>9.9</v>
      </c>
      <c r="J48" s="6">
        <f t="shared" si="3"/>
        <v>9.9000000000000005E-2</v>
      </c>
      <c r="K48" s="10">
        <v>44077</v>
      </c>
      <c r="L48" t="s">
        <v>50</v>
      </c>
      <c r="M48" s="8">
        <v>200</v>
      </c>
      <c r="N48" s="9">
        <f t="shared" si="2"/>
        <v>19.8</v>
      </c>
      <c r="O48" s="9" t="s">
        <v>51</v>
      </c>
      <c r="P48" t="s">
        <v>31</v>
      </c>
      <c r="Q48" t="s">
        <v>45</v>
      </c>
      <c r="R48" t="s">
        <v>33</v>
      </c>
      <c r="S48" s="6" t="s">
        <v>52</v>
      </c>
      <c r="T48" s="6" t="s">
        <v>53</v>
      </c>
      <c r="U48" s="6" t="s">
        <v>36</v>
      </c>
      <c r="V48" t="s">
        <v>37</v>
      </c>
    </row>
    <row r="49" spans="1:24" x14ac:dyDescent="0.25">
      <c r="A49" t="s">
        <v>166</v>
      </c>
      <c r="B49" t="s">
        <v>25</v>
      </c>
      <c r="C49" t="s">
        <v>127</v>
      </c>
      <c r="D49" t="s">
        <v>27</v>
      </c>
      <c r="E49" t="s">
        <v>28</v>
      </c>
      <c r="H49" t="s">
        <v>167</v>
      </c>
      <c r="I49">
        <v>17.100000000000001</v>
      </c>
      <c r="J49" s="6">
        <f t="shared" si="3"/>
        <v>0.17100000000000001</v>
      </c>
      <c r="K49" s="10">
        <v>44089</v>
      </c>
      <c r="L49" t="s">
        <v>44</v>
      </c>
      <c r="M49" s="8">
        <v>100</v>
      </c>
      <c r="N49" s="9">
        <f t="shared" si="2"/>
        <v>17.100000000000001</v>
      </c>
      <c r="O49" s="9">
        <f>901/2</f>
        <v>450.5</v>
      </c>
      <c r="P49" t="s">
        <v>31</v>
      </c>
      <c r="Q49" t="s">
        <v>45</v>
      </c>
      <c r="R49" t="s">
        <v>33</v>
      </c>
      <c r="S49" t="s">
        <v>34</v>
      </c>
      <c r="T49" t="s">
        <v>35</v>
      </c>
      <c r="U49" s="6" t="s">
        <v>36</v>
      </c>
      <c r="V49" t="s">
        <v>37</v>
      </c>
      <c r="X49" s="12" t="s">
        <v>130</v>
      </c>
    </row>
    <row r="50" spans="1:24" x14ac:dyDescent="0.25">
      <c r="A50" t="s">
        <v>168</v>
      </c>
      <c r="B50" t="s">
        <v>25</v>
      </c>
      <c r="C50" t="s">
        <v>58</v>
      </c>
      <c r="D50" t="s">
        <v>27</v>
      </c>
      <c r="E50" t="s">
        <v>28</v>
      </c>
      <c r="H50" t="s">
        <v>169</v>
      </c>
      <c r="I50">
        <v>10.5</v>
      </c>
      <c r="J50" s="6">
        <f t="shared" si="3"/>
        <v>0.105</v>
      </c>
      <c r="K50" s="10">
        <v>44089</v>
      </c>
      <c r="L50" t="s">
        <v>44</v>
      </c>
      <c r="M50" s="8">
        <v>100</v>
      </c>
      <c r="N50" s="9">
        <f t="shared" si="2"/>
        <v>10.5</v>
      </c>
      <c r="O50" s="9">
        <v>0</v>
      </c>
      <c r="P50" t="s">
        <v>31</v>
      </c>
      <c r="Q50" t="s">
        <v>45</v>
      </c>
      <c r="R50" t="s">
        <v>33</v>
      </c>
      <c r="S50" t="s">
        <v>34</v>
      </c>
      <c r="T50" t="s">
        <v>35</v>
      </c>
      <c r="U50" s="6" t="s">
        <v>36</v>
      </c>
      <c r="V50" t="s">
        <v>37</v>
      </c>
      <c r="X50" t="s">
        <v>38</v>
      </c>
    </row>
    <row r="51" spans="1:24" x14ac:dyDescent="0.25">
      <c r="A51" t="s">
        <v>170</v>
      </c>
      <c r="B51" t="s">
        <v>61</v>
      </c>
      <c r="C51" t="s">
        <v>155</v>
      </c>
      <c r="D51" t="s">
        <v>27</v>
      </c>
      <c r="E51" t="s">
        <v>28</v>
      </c>
      <c r="H51" t="s">
        <v>29</v>
      </c>
      <c r="I51">
        <v>70</v>
      </c>
      <c r="J51" s="6">
        <f t="shared" si="3"/>
        <v>0.7</v>
      </c>
      <c r="K51" s="10">
        <v>44075</v>
      </c>
      <c r="L51" t="s">
        <v>44</v>
      </c>
      <c r="M51" s="8">
        <v>100</v>
      </c>
      <c r="N51" s="9">
        <f t="shared" si="2"/>
        <v>70</v>
      </c>
      <c r="O51" s="9" t="s">
        <v>51</v>
      </c>
      <c r="P51" t="s">
        <v>31</v>
      </c>
      <c r="Q51" t="s">
        <v>45</v>
      </c>
      <c r="R51" t="s">
        <v>33</v>
      </c>
      <c r="S51" t="s">
        <v>64</v>
      </c>
      <c r="T51" t="s">
        <v>65</v>
      </c>
      <c r="U51" s="6" t="s">
        <v>98</v>
      </c>
      <c r="V51" t="s">
        <v>37</v>
      </c>
    </row>
    <row r="52" spans="1:24" x14ac:dyDescent="0.25">
      <c r="A52" t="s">
        <v>171</v>
      </c>
      <c r="B52" t="s">
        <v>61</v>
      </c>
      <c r="C52" t="s">
        <v>144</v>
      </c>
      <c r="D52" t="s">
        <v>27</v>
      </c>
      <c r="E52" t="s">
        <v>28</v>
      </c>
      <c r="H52" t="s">
        <v>128</v>
      </c>
      <c r="I52">
        <v>11</v>
      </c>
      <c r="J52" s="6">
        <f t="shared" si="3"/>
        <v>0.11</v>
      </c>
      <c r="K52" s="10">
        <v>44076</v>
      </c>
      <c r="L52" t="s">
        <v>91</v>
      </c>
      <c r="M52" s="8">
        <v>500</v>
      </c>
      <c r="N52" s="9">
        <f t="shared" si="2"/>
        <v>55</v>
      </c>
      <c r="O52" s="9" t="s">
        <v>51</v>
      </c>
      <c r="P52" t="s">
        <v>31</v>
      </c>
      <c r="Q52" t="s">
        <v>45</v>
      </c>
      <c r="R52" t="s">
        <v>33</v>
      </c>
      <c r="S52" t="s">
        <v>64</v>
      </c>
      <c r="T52" t="s">
        <v>65</v>
      </c>
      <c r="U52" s="6" t="s">
        <v>36</v>
      </c>
      <c r="V52" t="s">
        <v>37</v>
      </c>
    </row>
    <row r="53" spans="1:24" x14ac:dyDescent="0.25">
      <c r="A53" t="s">
        <v>172</v>
      </c>
      <c r="B53" t="s">
        <v>61</v>
      </c>
      <c r="C53" t="s">
        <v>141</v>
      </c>
      <c r="D53" t="s">
        <v>27</v>
      </c>
      <c r="E53" t="s">
        <v>28</v>
      </c>
      <c r="H53" t="s">
        <v>27</v>
      </c>
      <c r="J53" s="6">
        <f t="shared" si="3"/>
        <v>1</v>
      </c>
      <c r="K53" s="10">
        <v>44091</v>
      </c>
      <c r="L53" t="s">
        <v>63</v>
      </c>
      <c r="M53" s="8">
        <v>1000</v>
      </c>
      <c r="N53" s="9">
        <f t="shared" si="2"/>
        <v>1000</v>
      </c>
      <c r="O53" s="9" t="s">
        <v>51</v>
      </c>
      <c r="P53" t="s">
        <v>31</v>
      </c>
      <c r="Q53" t="s">
        <v>45</v>
      </c>
      <c r="R53" t="s">
        <v>33</v>
      </c>
      <c r="S53" t="s">
        <v>64</v>
      </c>
      <c r="T53" t="s">
        <v>65</v>
      </c>
      <c r="U53" s="6" t="s">
        <v>36</v>
      </c>
      <c r="V53" t="s">
        <v>37</v>
      </c>
    </row>
    <row r="54" spans="1:24" x14ac:dyDescent="0.25">
      <c r="A54" t="s">
        <v>173</v>
      </c>
      <c r="B54" t="s">
        <v>25</v>
      </c>
      <c r="C54" t="s">
        <v>55</v>
      </c>
      <c r="D54" t="s">
        <v>27</v>
      </c>
      <c r="E54" t="s">
        <v>28</v>
      </c>
      <c r="H54" t="s">
        <v>128</v>
      </c>
      <c r="I54">
        <v>11</v>
      </c>
      <c r="J54" s="6">
        <f t="shared" si="3"/>
        <v>0.11</v>
      </c>
      <c r="K54" s="10">
        <v>44096</v>
      </c>
      <c r="L54" t="s">
        <v>44</v>
      </c>
      <c r="M54" s="8">
        <v>100</v>
      </c>
      <c r="N54" s="9">
        <f t="shared" si="2"/>
        <v>11</v>
      </c>
      <c r="O54" s="9">
        <v>1145</v>
      </c>
      <c r="P54" t="s">
        <v>31</v>
      </c>
      <c r="Q54" t="s">
        <v>45</v>
      </c>
      <c r="R54" t="s">
        <v>33</v>
      </c>
      <c r="S54" t="s">
        <v>34</v>
      </c>
      <c r="T54" t="s">
        <v>35</v>
      </c>
      <c r="U54" s="6" t="s">
        <v>36</v>
      </c>
      <c r="V54" t="s">
        <v>37</v>
      </c>
      <c r="X54" t="s">
        <v>38</v>
      </c>
    </row>
    <row r="55" spans="1:24" x14ac:dyDescent="0.25">
      <c r="A55" t="s">
        <v>174</v>
      </c>
      <c r="B55" t="s">
        <v>25</v>
      </c>
      <c r="C55" t="s">
        <v>149</v>
      </c>
      <c r="D55" t="s">
        <v>27</v>
      </c>
      <c r="E55" t="s">
        <v>28</v>
      </c>
      <c r="H55" t="s">
        <v>119</v>
      </c>
      <c r="I55" s="6">
        <v>0.03</v>
      </c>
      <c r="J55" s="6">
        <f t="shared" si="3"/>
        <v>2.9999999999999997E-4</v>
      </c>
      <c r="K55" s="7">
        <v>44075</v>
      </c>
      <c r="L55" s="6" t="s">
        <v>63</v>
      </c>
      <c r="M55" s="8">
        <v>1000</v>
      </c>
      <c r="N55" s="9">
        <f t="shared" ref="N55:N86" si="4">J55*M55</f>
        <v>0.3</v>
      </c>
      <c r="O55" s="9">
        <f>10/2</f>
        <v>5</v>
      </c>
      <c r="P55" t="s">
        <v>31</v>
      </c>
      <c r="Q55" t="s">
        <v>45</v>
      </c>
      <c r="R55" t="s">
        <v>33</v>
      </c>
      <c r="S55" t="s">
        <v>34</v>
      </c>
      <c r="T55" t="s">
        <v>35</v>
      </c>
      <c r="U55" s="6" t="s">
        <v>36</v>
      </c>
      <c r="V55" t="s">
        <v>37</v>
      </c>
      <c r="X55" t="s">
        <v>175</v>
      </c>
    </row>
    <row r="56" spans="1:24" x14ac:dyDescent="0.25">
      <c r="A56" t="s">
        <v>176</v>
      </c>
      <c r="B56" t="s">
        <v>25</v>
      </c>
      <c r="C56" t="s">
        <v>132</v>
      </c>
      <c r="D56" t="s">
        <v>41</v>
      </c>
      <c r="E56" t="s">
        <v>42</v>
      </c>
      <c r="H56" t="s">
        <v>69</v>
      </c>
      <c r="I56">
        <v>18.600000000000001</v>
      </c>
      <c r="J56" s="6">
        <f t="shared" si="3"/>
        <v>0.18600000000000003</v>
      </c>
      <c r="K56" s="10">
        <v>44088</v>
      </c>
      <c r="L56" t="s">
        <v>44</v>
      </c>
      <c r="M56" s="8">
        <v>100</v>
      </c>
      <c r="N56" s="9">
        <f t="shared" si="4"/>
        <v>18.600000000000001</v>
      </c>
      <c r="O56" s="9">
        <v>0</v>
      </c>
      <c r="P56" t="s">
        <v>31</v>
      </c>
      <c r="Q56" t="s">
        <v>177</v>
      </c>
      <c r="R56" t="s">
        <v>33</v>
      </c>
      <c r="S56" t="s">
        <v>34</v>
      </c>
      <c r="T56" t="s">
        <v>35</v>
      </c>
      <c r="U56" s="6" t="s">
        <v>36</v>
      </c>
      <c r="V56" t="s">
        <v>37</v>
      </c>
      <c r="X56" t="s">
        <v>38</v>
      </c>
    </row>
    <row r="57" spans="1:24" x14ac:dyDescent="0.25">
      <c r="A57" t="s">
        <v>178</v>
      </c>
      <c r="B57" t="s">
        <v>61</v>
      </c>
      <c r="C57" t="s">
        <v>72</v>
      </c>
      <c r="D57" t="s">
        <v>27</v>
      </c>
      <c r="E57" t="s">
        <v>28</v>
      </c>
      <c r="H57" t="s">
        <v>160</v>
      </c>
      <c r="I57">
        <v>48</v>
      </c>
      <c r="J57" s="6">
        <f t="shared" si="3"/>
        <v>0.48</v>
      </c>
      <c r="K57" s="10">
        <v>44076</v>
      </c>
      <c r="L57" t="s">
        <v>63</v>
      </c>
      <c r="M57" s="8">
        <v>1000</v>
      </c>
      <c r="N57" s="9">
        <f t="shared" si="4"/>
        <v>480</v>
      </c>
      <c r="O57" s="9" t="s">
        <v>51</v>
      </c>
      <c r="P57" t="s">
        <v>31</v>
      </c>
      <c r="Q57" t="s">
        <v>45</v>
      </c>
      <c r="R57" t="s">
        <v>33</v>
      </c>
      <c r="S57" t="s">
        <v>64</v>
      </c>
      <c r="T57" t="s">
        <v>65</v>
      </c>
      <c r="U57" s="6" t="s">
        <v>36</v>
      </c>
      <c r="V57" t="s">
        <v>37</v>
      </c>
    </row>
    <row r="58" spans="1:24" x14ac:dyDescent="0.25">
      <c r="A58" t="s">
        <v>179</v>
      </c>
      <c r="B58" t="s">
        <v>61</v>
      </c>
      <c r="C58" t="s">
        <v>180</v>
      </c>
      <c r="D58" t="s">
        <v>27</v>
      </c>
      <c r="E58" t="s">
        <v>28</v>
      </c>
      <c r="H58" t="s">
        <v>27</v>
      </c>
      <c r="J58" s="6">
        <f t="shared" si="3"/>
        <v>1</v>
      </c>
      <c r="K58" s="10">
        <v>44174</v>
      </c>
      <c r="L58" t="s">
        <v>63</v>
      </c>
      <c r="M58" s="8">
        <v>1000</v>
      </c>
      <c r="N58" s="9">
        <f t="shared" si="4"/>
        <v>1000</v>
      </c>
      <c r="O58" s="9" t="s">
        <v>51</v>
      </c>
      <c r="P58" t="s">
        <v>31</v>
      </c>
      <c r="Q58" t="s">
        <v>45</v>
      </c>
      <c r="R58" t="s">
        <v>33</v>
      </c>
      <c r="S58" t="s">
        <v>64</v>
      </c>
      <c r="T58" t="s">
        <v>65</v>
      </c>
      <c r="U58" s="6" t="s">
        <v>98</v>
      </c>
      <c r="V58" t="s">
        <v>37</v>
      </c>
    </row>
    <row r="59" spans="1:24" x14ac:dyDescent="0.25">
      <c r="A59" t="s">
        <v>181</v>
      </c>
      <c r="B59" t="s">
        <v>25</v>
      </c>
      <c r="C59" t="s">
        <v>149</v>
      </c>
      <c r="D59" t="s">
        <v>27</v>
      </c>
      <c r="E59" t="s">
        <v>28</v>
      </c>
      <c r="H59" t="s">
        <v>182</v>
      </c>
      <c r="I59">
        <v>2.15</v>
      </c>
      <c r="J59" s="6">
        <f t="shared" si="3"/>
        <v>2.1499999999999998E-2</v>
      </c>
      <c r="K59" s="10">
        <v>44075</v>
      </c>
      <c r="L59" t="s">
        <v>183</v>
      </c>
      <c r="M59" s="8">
        <v>8018</v>
      </c>
      <c r="N59" s="9">
        <f t="shared" si="4"/>
        <v>172.38699999999997</v>
      </c>
      <c r="O59" s="9">
        <f>10/2</f>
        <v>5</v>
      </c>
      <c r="P59" t="s">
        <v>31</v>
      </c>
      <c r="Q59" t="s">
        <v>45</v>
      </c>
      <c r="R59" t="s">
        <v>33</v>
      </c>
      <c r="S59" t="s">
        <v>34</v>
      </c>
      <c r="T59" t="s">
        <v>35</v>
      </c>
      <c r="U59" s="6" t="s">
        <v>36</v>
      </c>
      <c r="V59" t="s">
        <v>37</v>
      </c>
      <c r="X59" t="s">
        <v>175</v>
      </c>
    </row>
    <row r="60" spans="1:24" x14ac:dyDescent="0.25">
      <c r="A60" t="s">
        <v>184</v>
      </c>
      <c r="B60" t="s">
        <v>61</v>
      </c>
      <c r="C60" t="s">
        <v>82</v>
      </c>
      <c r="D60" t="s">
        <v>27</v>
      </c>
      <c r="E60" t="s">
        <v>28</v>
      </c>
      <c r="H60" t="s">
        <v>185</v>
      </c>
      <c r="I60">
        <v>14.4</v>
      </c>
      <c r="J60" s="6">
        <f t="shared" si="3"/>
        <v>0.14400000000000002</v>
      </c>
      <c r="K60" s="10">
        <v>44076</v>
      </c>
      <c r="L60" t="s">
        <v>44</v>
      </c>
      <c r="M60" s="8">
        <v>100</v>
      </c>
      <c r="N60" s="9">
        <f t="shared" si="4"/>
        <v>14.400000000000002</v>
      </c>
      <c r="O60" s="9" t="s">
        <v>51</v>
      </c>
      <c r="P60" t="s">
        <v>31</v>
      </c>
      <c r="Q60" t="s">
        <v>45</v>
      </c>
      <c r="R60" t="s">
        <v>33</v>
      </c>
      <c r="S60" t="s">
        <v>64</v>
      </c>
      <c r="T60" t="s">
        <v>65</v>
      </c>
      <c r="U60" s="6" t="s">
        <v>36</v>
      </c>
      <c r="V60" t="s">
        <v>37</v>
      </c>
    </row>
    <row r="61" spans="1:24" x14ac:dyDescent="0.25">
      <c r="A61" t="s">
        <v>186</v>
      </c>
      <c r="B61" t="s">
        <v>61</v>
      </c>
      <c r="C61" t="s">
        <v>93</v>
      </c>
      <c r="D61" t="s">
        <v>27</v>
      </c>
      <c r="E61" t="s">
        <v>28</v>
      </c>
      <c r="H61" t="s">
        <v>187</v>
      </c>
      <c r="I61">
        <v>17.100000000000001</v>
      </c>
      <c r="J61" s="6">
        <f t="shared" si="3"/>
        <v>0.17100000000000001</v>
      </c>
      <c r="K61" s="10">
        <v>44076</v>
      </c>
      <c r="L61" t="s">
        <v>91</v>
      </c>
      <c r="M61" s="8">
        <v>500</v>
      </c>
      <c r="N61" s="9">
        <f t="shared" si="4"/>
        <v>85.5</v>
      </c>
      <c r="O61" s="9" t="s">
        <v>51</v>
      </c>
      <c r="P61" t="s">
        <v>31</v>
      </c>
      <c r="Q61" t="s">
        <v>45</v>
      </c>
      <c r="R61" t="s">
        <v>33</v>
      </c>
      <c r="S61" t="s">
        <v>64</v>
      </c>
      <c r="T61" t="s">
        <v>65</v>
      </c>
      <c r="U61" s="6" t="s">
        <v>36</v>
      </c>
      <c r="V61" t="s">
        <v>37</v>
      </c>
    </row>
    <row r="62" spans="1:24" x14ac:dyDescent="0.25">
      <c r="A62" t="s">
        <v>188</v>
      </c>
      <c r="B62" t="s">
        <v>25</v>
      </c>
      <c r="C62" t="s">
        <v>141</v>
      </c>
      <c r="D62" t="s">
        <v>27</v>
      </c>
      <c r="E62" t="s">
        <v>28</v>
      </c>
      <c r="H62" t="s">
        <v>29</v>
      </c>
      <c r="I62">
        <v>70</v>
      </c>
      <c r="J62" s="6">
        <f t="shared" si="3"/>
        <v>0.7</v>
      </c>
      <c r="K62" s="10">
        <v>44089</v>
      </c>
      <c r="L62" t="s">
        <v>44</v>
      </c>
      <c r="M62" s="8">
        <v>100</v>
      </c>
      <c r="N62" s="9">
        <f t="shared" si="4"/>
        <v>70</v>
      </c>
      <c r="O62" s="9">
        <v>0</v>
      </c>
      <c r="P62" t="s">
        <v>31</v>
      </c>
      <c r="Q62" t="s">
        <v>45</v>
      </c>
      <c r="R62" t="s">
        <v>33</v>
      </c>
      <c r="S62" t="s">
        <v>34</v>
      </c>
      <c r="T62" t="s">
        <v>35</v>
      </c>
      <c r="U62" s="6" t="s">
        <v>36</v>
      </c>
      <c r="V62" t="s">
        <v>37</v>
      </c>
      <c r="X62" t="s">
        <v>38</v>
      </c>
    </row>
    <row r="63" spans="1:24" x14ac:dyDescent="0.25">
      <c r="A63" t="s">
        <v>189</v>
      </c>
      <c r="B63" t="s">
        <v>25</v>
      </c>
      <c r="C63" t="s">
        <v>97</v>
      </c>
      <c r="D63" t="s">
        <v>27</v>
      </c>
      <c r="E63" t="s">
        <v>28</v>
      </c>
      <c r="H63" t="s">
        <v>182</v>
      </c>
      <c r="I63">
        <v>2.15</v>
      </c>
      <c r="J63" s="6">
        <f t="shared" si="3"/>
        <v>2.1499999999999998E-2</v>
      </c>
      <c r="K63" s="10">
        <v>44075</v>
      </c>
      <c r="L63" t="s">
        <v>190</v>
      </c>
      <c r="M63" s="8">
        <v>168</v>
      </c>
      <c r="N63" s="9">
        <f t="shared" si="4"/>
        <v>3.6119999999999997</v>
      </c>
      <c r="O63" s="9">
        <f>448/3</f>
        <v>149.33333333333334</v>
      </c>
      <c r="P63" t="s">
        <v>31</v>
      </c>
      <c r="Q63" t="s">
        <v>45</v>
      </c>
      <c r="R63" t="s">
        <v>33</v>
      </c>
      <c r="S63" t="s">
        <v>34</v>
      </c>
      <c r="T63" t="s">
        <v>35</v>
      </c>
      <c r="U63" s="6" t="s">
        <v>98</v>
      </c>
      <c r="V63" t="s">
        <v>37</v>
      </c>
      <c r="X63" t="s">
        <v>121</v>
      </c>
    </row>
    <row r="64" spans="1:24" x14ac:dyDescent="0.25">
      <c r="A64" t="s">
        <v>191</v>
      </c>
      <c r="B64" t="s">
        <v>61</v>
      </c>
      <c r="C64" t="s">
        <v>192</v>
      </c>
      <c r="D64" t="s">
        <v>27</v>
      </c>
      <c r="E64" t="s">
        <v>28</v>
      </c>
      <c r="H64" t="s">
        <v>145</v>
      </c>
      <c r="I64">
        <v>30.4</v>
      </c>
      <c r="J64" s="6">
        <f t="shared" si="3"/>
        <v>0.30399999999999999</v>
      </c>
      <c r="K64" s="10">
        <v>44076</v>
      </c>
      <c r="L64" t="s">
        <v>91</v>
      </c>
      <c r="M64" s="8">
        <v>500</v>
      </c>
      <c r="N64" s="9">
        <f t="shared" si="4"/>
        <v>152</v>
      </c>
      <c r="O64" s="9" t="s">
        <v>51</v>
      </c>
      <c r="P64" t="s">
        <v>31</v>
      </c>
      <c r="Q64" t="s">
        <v>45</v>
      </c>
      <c r="R64" t="s">
        <v>33</v>
      </c>
      <c r="S64" t="s">
        <v>64</v>
      </c>
      <c r="T64" t="s">
        <v>65</v>
      </c>
      <c r="U64" s="6" t="s">
        <v>36</v>
      </c>
      <c r="V64" t="s">
        <v>37</v>
      </c>
    </row>
    <row r="65" spans="1:24" x14ac:dyDescent="0.25">
      <c r="A65" t="s">
        <v>193</v>
      </c>
      <c r="B65" t="s">
        <v>25</v>
      </c>
      <c r="C65" t="s">
        <v>26</v>
      </c>
      <c r="D65" t="s">
        <v>41</v>
      </c>
      <c r="E65" t="s">
        <v>42</v>
      </c>
      <c r="H65" t="s">
        <v>194</v>
      </c>
      <c r="I65">
        <v>20.84</v>
      </c>
      <c r="J65" s="6">
        <f t="shared" si="3"/>
        <v>0.2084</v>
      </c>
      <c r="K65" s="10">
        <v>44089</v>
      </c>
      <c r="L65" t="s">
        <v>44</v>
      </c>
      <c r="M65" s="8">
        <v>100</v>
      </c>
      <c r="N65" s="9">
        <f t="shared" si="4"/>
        <v>20.84</v>
      </c>
      <c r="O65" s="9">
        <v>0</v>
      </c>
      <c r="P65" t="s">
        <v>31</v>
      </c>
      <c r="Q65" t="s">
        <v>195</v>
      </c>
      <c r="R65" t="s">
        <v>33</v>
      </c>
      <c r="S65" t="s">
        <v>34</v>
      </c>
      <c r="T65" t="s">
        <v>35</v>
      </c>
      <c r="U65" s="6" t="s">
        <v>36</v>
      </c>
      <c r="V65" t="s">
        <v>37</v>
      </c>
      <c r="X65" t="s">
        <v>38</v>
      </c>
    </row>
    <row r="66" spans="1:24" x14ac:dyDescent="0.25">
      <c r="A66" t="s">
        <v>196</v>
      </c>
      <c r="B66" t="s">
        <v>47</v>
      </c>
      <c r="C66" t="s">
        <v>197</v>
      </c>
      <c r="D66" t="s">
        <v>27</v>
      </c>
      <c r="E66" t="s">
        <v>28</v>
      </c>
      <c r="H66" t="s">
        <v>49</v>
      </c>
      <c r="I66" s="6">
        <v>9.9</v>
      </c>
      <c r="J66" s="6">
        <f t="shared" ref="J66:J97" si="5">IF(ISBLANK(I66), 1, I66/100)</f>
        <v>9.9000000000000005E-2</v>
      </c>
      <c r="K66" s="7">
        <v>44077</v>
      </c>
      <c r="L66" s="6" t="s">
        <v>91</v>
      </c>
      <c r="M66" s="8">
        <v>500</v>
      </c>
      <c r="N66" s="9">
        <f t="shared" si="4"/>
        <v>49.5</v>
      </c>
      <c r="O66" s="9" t="s">
        <v>51</v>
      </c>
      <c r="P66" t="s">
        <v>31</v>
      </c>
      <c r="Q66" t="s">
        <v>45</v>
      </c>
      <c r="R66" t="s">
        <v>33</v>
      </c>
      <c r="S66" s="6" t="s">
        <v>52</v>
      </c>
      <c r="T66" s="6" t="s">
        <v>53</v>
      </c>
      <c r="U66" s="6" t="s">
        <v>36</v>
      </c>
      <c r="V66" t="s">
        <v>37</v>
      </c>
    </row>
    <row r="67" spans="1:24" x14ac:dyDescent="0.25">
      <c r="A67" t="s">
        <v>198</v>
      </c>
      <c r="B67" t="s">
        <v>61</v>
      </c>
      <c r="C67" t="s">
        <v>199</v>
      </c>
      <c r="D67" t="s">
        <v>41</v>
      </c>
      <c r="E67" t="s">
        <v>42</v>
      </c>
      <c r="H67" t="s">
        <v>41</v>
      </c>
      <c r="J67" s="6">
        <f t="shared" si="5"/>
        <v>1</v>
      </c>
      <c r="K67" s="10">
        <v>44075</v>
      </c>
      <c r="L67" t="s">
        <v>63</v>
      </c>
      <c r="M67" s="8">
        <v>1000</v>
      </c>
      <c r="N67" s="9">
        <f t="shared" si="4"/>
        <v>1000</v>
      </c>
      <c r="O67" s="9" t="s">
        <v>51</v>
      </c>
      <c r="P67" t="s">
        <v>31</v>
      </c>
      <c r="Q67" t="s">
        <v>45</v>
      </c>
      <c r="R67" t="s">
        <v>33</v>
      </c>
      <c r="S67" t="s">
        <v>64</v>
      </c>
      <c r="T67" t="s">
        <v>65</v>
      </c>
      <c r="U67" s="6" t="s">
        <v>98</v>
      </c>
      <c r="V67" t="s">
        <v>37</v>
      </c>
    </row>
    <row r="68" spans="1:24" x14ac:dyDescent="0.25">
      <c r="A68" t="s">
        <v>200</v>
      </c>
      <c r="B68" t="s">
        <v>25</v>
      </c>
      <c r="C68" t="s">
        <v>55</v>
      </c>
      <c r="D68" t="s">
        <v>41</v>
      </c>
      <c r="E68" t="s">
        <v>42</v>
      </c>
      <c r="H68" t="s">
        <v>89</v>
      </c>
      <c r="I68">
        <v>8.9</v>
      </c>
      <c r="J68" s="6">
        <f t="shared" si="5"/>
        <v>8.900000000000001E-2</v>
      </c>
      <c r="K68" s="10">
        <v>44089</v>
      </c>
      <c r="L68" t="s">
        <v>44</v>
      </c>
      <c r="M68" s="8">
        <v>100</v>
      </c>
      <c r="N68" s="9">
        <f t="shared" si="4"/>
        <v>8.9</v>
      </c>
      <c r="O68" s="9">
        <v>0</v>
      </c>
      <c r="P68" t="s">
        <v>31</v>
      </c>
      <c r="Q68" t="s">
        <v>45</v>
      </c>
      <c r="R68" t="s">
        <v>33</v>
      </c>
      <c r="S68" t="s">
        <v>34</v>
      </c>
      <c r="T68" t="s">
        <v>35</v>
      </c>
      <c r="U68" s="6" t="s">
        <v>36</v>
      </c>
      <c r="V68" t="s">
        <v>37</v>
      </c>
      <c r="X68" t="s">
        <v>38</v>
      </c>
    </row>
    <row r="69" spans="1:24" x14ac:dyDescent="0.25">
      <c r="A69" t="s">
        <v>201</v>
      </c>
      <c r="B69" t="s">
        <v>25</v>
      </c>
      <c r="C69" t="s">
        <v>111</v>
      </c>
      <c r="D69" t="s">
        <v>41</v>
      </c>
      <c r="E69" t="s">
        <v>42</v>
      </c>
      <c r="H69" t="s">
        <v>202</v>
      </c>
      <c r="I69">
        <v>21</v>
      </c>
      <c r="J69" s="6">
        <f t="shared" si="5"/>
        <v>0.21</v>
      </c>
      <c r="K69" s="10">
        <v>44089</v>
      </c>
      <c r="L69" t="s">
        <v>44</v>
      </c>
      <c r="M69" s="8">
        <v>100</v>
      </c>
      <c r="N69" s="9">
        <f t="shared" si="4"/>
        <v>21</v>
      </c>
      <c r="O69" s="9">
        <v>0</v>
      </c>
      <c r="P69" t="s">
        <v>31</v>
      </c>
      <c r="Q69" t="s">
        <v>45</v>
      </c>
      <c r="R69" t="s">
        <v>33</v>
      </c>
      <c r="S69" t="s">
        <v>34</v>
      </c>
      <c r="T69" t="s">
        <v>35</v>
      </c>
      <c r="U69" s="6" t="s">
        <v>36</v>
      </c>
      <c r="V69" t="s">
        <v>37</v>
      </c>
      <c r="X69" t="s">
        <v>38</v>
      </c>
    </row>
    <row r="70" spans="1:24" x14ac:dyDescent="0.25">
      <c r="A70" t="s">
        <v>203</v>
      </c>
      <c r="B70" t="s">
        <v>25</v>
      </c>
      <c r="C70" t="s">
        <v>40</v>
      </c>
      <c r="D70" t="s">
        <v>41</v>
      </c>
      <c r="E70" t="s">
        <v>28</v>
      </c>
      <c r="H70" t="s">
        <v>204</v>
      </c>
      <c r="I70">
        <v>18.8</v>
      </c>
      <c r="J70" s="6">
        <f t="shared" si="5"/>
        <v>0.188</v>
      </c>
      <c r="K70" s="10">
        <v>44088</v>
      </c>
      <c r="L70" t="s">
        <v>44</v>
      </c>
      <c r="M70" s="8">
        <v>100</v>
      </c>
      <c r="N70" s="9">
        <f t="shared" si="4"/>
        <v>18.8</v>
      </c>
      <c r="O70" s="9">
        <v>0</v>
      </c>
      <c r="P70" t="s">
        <v>31</v>
      </c>
      <c r="Q70" t="s">
        <v>45</v>
      </c>
      <c r="R70" t="s">
        <v>33</v>
      </c>
      <c r="S70" t="s">
        <v>34</v>
      </c>
      <c r="T70" t="s">
        <v>35</v>
      </c>
      <c r="U70" s="6" t="s">
        <v>36</v>
      </c>
      <c r="V70" t="s">
        <v>37</v>
      </c>
      <c r="X70" t="s">
        <v>38</v>
      </c>
    </row>
    <row r="71" spans="1:24" x14ac:dyDescent="0.25">
      <c r="A71" t="s">
        <v>205</v>
      </c>
      <c r="B71" t="s">
        <v>61</v>
      </c>
      <c r="C71" t="s">
        <v>55</v>
      </c>
      <c r="D71" t="s">
        <v>41</v>
      </c>
      <c r="E71" t="s">
        <v>42</v>
      </c>
      <c r="H71" t="s">
        <v>206</v>
      </c>
      <c r="I71">
        <v>32.5</v>
      </c>
      <c r="J71" s="6">
        <f t="shared" si="5"/>
        <v>0.32500000000000001</v>
      </c>
      <c r="K71" s="10">
        <v>44075</v>
      </c>
      <c r="L71" t="s">
        <v>63</v>
      </c>
      <c r="M71" s="8">
        <v>1000</v>
      </c>
      <c r="N71" s="9">
        <f t="shared" si="4"/>
        <v>325</v>
      </c>
      <c r="O71" s="9" t="s">
        <v>51</v>
      </c>
      <c r="P71" t="s">
        <v>31</v>
      </c>
      <c r="Q71" t="s">
        <v>45</v>
      </c>
      <c r="R71" t="s">
        <v>33</v>
      </c>
      <c r="S71" t="s">
        <v>64</v>
      </c>
      <c r="T71" t="s">
        <v>65</v>
      </c>
      <c r="U71" s="6" t="s">
        <v>36</v>
      </c>
      <c r="V71" t="s">
        <v>37</v>
      </c>
    </row>
    <row r="72" spans="1:24" x14ac:dyDescent="0.25">
      <c r="A72" t="s">
        <v>207</v>
      </c>
      <c r="B72" t="s">
        <v>25</v>
      </c>
      <c r="C72" t="s">
        <v>93</v>
      </c>
      <c r="D72" t="s">
        <v>41</v>
      </c>
      <c r="E72" t="s">
        <v>28</v>
      </c>
      <c r="H72" t="s">
        <v>94</v>
      </c>
      <c r="I72">
        <v>13.7</v>
      </c>
      <c r="J72" s="6">
        <f t="shared" si="5"/>
        <v>0.13699999999999998</v>
      </c>
      <c r="K72" s="10">
        <v>44088</v>
      </c>
      <c r="L72" t="s">
        <v>95</v>
      </c>
      <c r="M72" s="8" t="s">
        <v>95</v>
      </c>
      <c r="N72" s="9" t="s">
        <v>95</v>
      </c>
      <c r="O72" s="9">
        <v>0</v>
      </c>
      <c r="P72" t="s">
        <v>31</v>
      </c>
      <c r="Q72" t="s">
        <v>45</v>
      </c>
      <c r="R72" t="s">
        <v>33</v>
      </c>
      <c r="S72" t="s">
        <v>34</v>
      </c>
      <c r="T72" t="s">
        <v>35</v>
      </c>
      <c r="U72" s="6" t="s">
        <v>36</v>
      </c>
      <c r="V72" t="s">
        <v>37</v>
      </c>
      <c r="X72" t="s">
        <v>38</v>
      </c>
    </row>
    <row r="73" spans="1:24" x14ac:dyDescent="0.25">
      <c r="A73" t="s">
        <v>208</v>
      </c>
      <c r="B73" t="s">
        <v>47</v>
      </c>
      <c r="C73" t="s">
        <v>101</v>
      </c>
      <c r="D73" t="s">
        <v>27</v>
      </c>
      <c r="E73" t="s">
        <v>28</v>
      </c>
      <c r="H73" t="s">
        <v>59</v>
      </c>
      <c r="I73">
        <v>17.100000000000001</v>
      </c>
      <c r="J73" s="6">
        <f t="shared" si="5"/>
        <v>0.17100000000000001</v>
      </c>
      <c r="K73" s="10">
        <v>44077</v>
      </c>
      <c r="L73" t="s">
        <v>91</v>
      </c>
      <c r="M73" s="8">
        <v>500</v>
      </c>
      <c r="N73" s="9">
        <f t="shared" ref="N73:N120" si="6">J73*M73</f>
        <v>85.5</v>
      </c>
      <c r="O73" s="9" t="s">
        <v>51</v>
      </c>
      <c r="P73" t="s">
        <v>31</v>
      </c>
      <c r="Q73" t="s">
        <v>209</v>
      </c>
      <c r="R73" t="s">
        <v>33</v>
      </c>
      <c r="S73" s="6" t="s">
        <v>52</v>
      </c>
      <c r="T73" s="6" t="s">
        <v>53</v>
      </c>
      <c r="U73" s="6" t="s">
        <v>98</v>
      </c>
      <c r="V73" t="s">
        <v>37</v>
      </c>
    </row>
    <row r="74" spans="1:24" x14ac:dyDescent="0.25">
      <c r="A74" t="s">
        <v>210</v>
      </c>
      <c r="B74" t="s">
        <v>61</v>
      </c>
      <c r="C74" t="s">
        <v>211</v>
      </c>
      <c r="D74" t="s">
        <v>27</v>
      </c>
      <c r="E74" t="s">
        <v>28</v>
      </c>
      <c r="H74" t="s">
        <v>27</v>
      </c>
      <c r="J74" s="6">
        <f t="shared" si="5"/>
        <v>1</v>
      </c>
      <c r="K74" s="10">
        <v>44148</v>
      </c>
      <c r="L74" t="s">
        <v>212</v>
      </c>
      <c r="M74" s="8">
        <v>1500</v>
      </c>
      <c r="N74" s="9">
        <f t="shared" si="6"/>
        <v>1500</v>
      </c>
      <c r="O74" s="9" t="s">
        <v>51</v>
      </c>
      <c r="P74" t="s">
        <v>31</v>
      </c>
      <c r="Q74" t="s">
        <v>45</v>
      </c>
      <c r="R74" t="s">
        <v>33</v>
      </c>
      <c r="S74" t="s">
        <v>64</v>
      </c>
      <c r="T74" t="s">
        <v>65</v>
      </c>
      <c r="U74" s="6" t="s">
        <v>36</v>
      </c>
      <c r="V74" t="s">
        <v>37</v>
      </c>
    </row>
    <row r="75" spans="1:24" x14ac:dyDescent="0.25">
      <c r="A75" t="s">
        <v>213</v>
      </c>
      <c r="B75" t="s">
        <v>61</v>
      </c>
      <c r="C75" t="s">
        <v>214</v>
      </c>
      <c r="D75" t="s">
        <v>27</v>
      </c>
      <c r="E75" t="s">
        <v>28</v>
      </c>
      <c r="H75" t="s">
        <v>27</v>
      </c>
      <c r="J75" s="6">
        <f t="shared" si="5"/>
        <v>1</v>
      </c>
      <c r="K75" s="10">
        <v>44138</v>
      </c>
      <c r="L75" t="s">
        <v>215</v>
      </c>
      <c r="M75" s="8">
        <v>15000</v>
      </c>
      <c r="N75" s="9">
        <f t="shared" si="6"/>
        <v>15000</v>
      </c>
      <c r="O75" s="9" t="s">
        <v>51</v>
      </c>
      <c r="P75" t="s">
        <v>31</v>
      </c>
      <c r="Q75" t="s">
        <v>45</v>
      </c>
      <c r="R75" t="s">
        <v>33</v>
      </c>
      <c r="S75" t="s">
        <v>64</v>
      </c>
      <c r="T75" t="s">
        <v>65</v>
      </c>
      <c r="U75" s="6" t="s">
        <v>36</v>
      </c>
      <c r="V75" t="s">
        <v>37</v>
      </c>
    </row>
    <row r="76" spans="1:24" x14ac:dyDescent="0.25">
      <c r="A76" t="s">
        <v>216</v>
      </c>
      <c r="B76" t="s">
        <v>25</v>
      </c>
      <c r="C76" t="s">
        <v>135</v>
      </c>
      <c r="D76" t="s">
        <v>27</v>
      </c>
      <c r="E76" t="s">
        <v>28</v>
      </c>
      <c r="H76" t="s">
        <v>182</v>
      </c>
      <c r="I76">
        <v>2.15</v>
      </c>
      <c r="J76" s="6">
        <f t="shared" si="5"/>
        <v>2.1499999999999998E-2</v>
      </c>
      <c r="K76" s="10">
        <v>44075</v>
      </c>
      <c r="L76" t="s">
        <v>63</v>
      </c>
      <c r="M76" s="8">
        <v>1000</v>
      </c>
      <c r="N76" s="9">
        <f t="shared" si="6"/>
        <v>21.5</v>
      </c>
      <c r="O76" s="9">
        <v>0</v>
      </c>
      <c r="P76" t="s">
        <v>31</v>
      </c>
      <c r="Q76" t="s">
        <v>45</v>
      </c>
      <c r="R76" t="s">
        <v>33</v>
      </c>
      <c r="S76" t="s">
        <v>34</v>
      </c>
      <c r="T76" t="s">
        <v>35</v>
      </c>
      <c r="U76" s="6" t="s">
        <v>36</v>
      </c>
      <c r="V76" t="s">
        <v>37</v>
      </c>
      <c r="X76" t="s">
        <v>38</v>
      </c>
    </row>
    <row r="77" spans="1:24" x14ac:dyDescent="0.25">
      <c r="A77" t="s">
        <v>217</v>
      </c>
      <c r="B77" t="s">
        <v>61</v>
      </c>
      <c r="C77" t="s">
        <v>199</v>
      </c>
      <c r="D77" t="s">
        <v>27</v>
      </c>
      <c r="E77" t="s">
        <v>28</v>
      </c>
      <c r="H77" t="s">
        <v>27</v>
      </c>
      <c r="J77" s="6">
        <f t="shared" si="5"/>
        <v>1</v>
      </c>
      <c r="K77" s="7">
        <v>44075</v>
      </c>
      <c r="L77" s="6" t="s">
        <v>63</v>
      </c>
      <c r="M77" s="8">
        <v>1000</v>
      </c>
      <c r="N77" s="9">
        <f t="shared" si="6"/>
        <v>1000</v>
      </c>
      <c r="O77" s="9" t="s">
        <v>51</v>
      </c>
      <c r="P77" t="s">
        <v>31</v>
      </c>
      <c r="Q77" t="s">
        <v>45</v>
      </c>
      <c r="R77" t="s">
        <v>33</v>
      </c>
      <c r="S77" t="s">
        <v>64</v>
      </c>
      <c r="T77" t="s">
        <v>65</v>
      </c>
      <c r="U77" s="6" t="s">
        <v>98</v>
      </c>
      <c r="V77" t="s">
        <v>37</v>
      </c>
    </row>
    <row r="78" spans="1:24" x14ac:dyDescent="0.25">
      <c r="A78" t="s">
        <v>218</v>
      </c>
      <c r="B78" t="s">
        <v>61</v>
      </c>
      <c r="C78" t="s">
        <v>141</v>
      </c>
      <c r="D78" t="s">
        <v>27</v>
      </c>
      <c r="E78" t="s">
        <v>28</v>
      </c>
      <c r="H78" t="s">
        <v>160</v>
      </c>
      <c r="I78">
        <v>48</v>
      </c>
      <c r="J78" s="6">
        <f t="shared" si="5"/>
        <v>0.48</v>
      </c>
      <c r="K78" s="10">
        <v>44076</v>
      </c>
      <c r="L78" t="s">
        <v>91</v>
      </c>
      <c r="M78" s="8">
        <v>500</v>
      </c>
      <c r="N78" s="9">
        <f t="shared" si="6"/>
        <v>240</v>
      </c>
      <c r="O78" s="9" t="s">
        <v>51</v>
      </c>
      <c r="P78" t="s">
        <v>31</v>
      </c>
      <c r="Q78" t="s">
        <v>45</v>
      </c>
      <c r="R78" t="s">
        <v>33</v>
      </c>
      <c r="S78" t="s">
        <v>64</v>
      </c>
      <c r="T78" t="s">
        <v>65</v>
      </c>
      <c r="U78" s="6" t="s">
        <v>36</v>
      </c>
      <c r="V78" t="s">
        <v>37</v>
      </c>
    </row>
    <row r="79" spans="1:24" x14ac:dyDescent="0.25">
      <c r="A79" t="s">
        <v>219</v>
      </c>
      <c r="B79" t="s">
        <v>61</v>
      </c>
      <c r="C79" t="s">
        <v>220</v>
      </c>
      <c r="D79" t="s">
        <v>27</v>
      </c>
      <c r="E79" t="s">
        <v>28</v>
      </c>
      <c r="H79" t="s">
        <v>27</v>
      </c>
      <c r="J79" s="6">
        <f t="shared" si="5"/>
        <v>1</v>
      </c>
      <c r="K79" s="10">
        <v>44159</v>
      </c>
      <c r="L79" t="s">
        <v>221</v>
      </c>
      <c r="M79" s="8">
        <v>20000</v>
      </c>
      <c r="N79" s="9">
        <f t="shared" si="6"/>
        <v>20000</v>
      </c>
      <c r="O79" s="9" t="s">
        <v>51</v>
      </c>
      <c r="P79" t="s">
        <v>31</v>
      </c>
      <c r="Q79" t="s">
        <v>45</v>
      </c>
      <c r="R79" t="s">
        <v>33</v>
      </c>
      <c r="S79" t="s">
        <v>64</v>
      </c>
      <c r="T79" t="s">
        <v>65</v>
      </c>
      <c r="U79" s="6" t="s">
        <v>98</v>
      </c>
      <c r="V79" t="s">
        <v>37</v>
      </c>
    </row>
    <row r="80" spans="1:24" x14ac:dyDescent="0.25">
      <c r="A80" t="s">
        <v>222</v>
      </c>
      <c r="B80" t="s">
        <v>47</v>
      </c>
      <c r="C80" t="s">
        <v>162</v>
      </c>
      <c r="D80" t="s">
        <v>27</v>
      </c>
      <c r="E80" t="s">
        <v>28</v>
      </c>
      <c r="H80" t="s">
        <v>185</v>
      </c>
      <c r="I80">
        <v>14.4</v>
      </c>
      <c r="J80" s="6">
        <f t="shared" si="5"/>
        <v>0.14400000000000002</v>
      </c>
      <c r="K80" s="10">
        <v>44078</v>
      </c>
      <c r="L80" t="s">
        <v>44</v>
      </c>
      <c r="M80" s="8">
        <v>100</v>
      </c>
      <c r="N80" s="9">
        <f t="shared" si="6"/>
        <v>14.400000000000002</v>
      </c>
      <c r="O80" s="9" t="s">
        <v>51</v>
      </c>
      <c r="P80" t="s">
        <v>31</v>
      </c>
      <c r="Q80" t="s">
        <v>45</v>
      </c>
      <c r="R80" t="s">
        <v>33</v>
      </c>
      <c r="S80" s="6" t="s">
        <v>52</v>
      </c>
      <c r="T80" s="6" t="s">
        <v>53</v>
      </c>
      <c r="U80" s="6" t="s">
        <v>36</v>
      </c>
      <c r="V80" t="s">
        <v>37</v>
      </c>
    </row>
    <row r="81" spans="1:24" x14ac:dyDescent="0.25">
      <c r="A81" t="s">
        <v>223</v>
      </c>
      <c r="B81" t="s">
        <v>47</v>
      </c>
      <c r="C81" t="s">
        <v>224</v>
      </c>
      <c r="D81" t="s">
        <v>27</v>
      </c>
      <c r="E81" t="s">
        <v>28</v>
      </c>
      <c r="H81" t="s">
        <v>114</v>
      </c>
      <c r="I81">
        <v>19.399999999999999</v>
      </c>
      <c r="J81" s="6">
        <f t="shared" si="5"/>
        <v>0.19399999999999998</v>
      </c>
      <c r="K81" s="10">
        <v>44077</v>
      </c>
      <c r="L81" t="s">
        <v>50</v>
      </c>
      <c r="M81" s="8">
        <v>200</v>
      </c>
      <c r="N81" s="9">
        <f t="shared" si="6"/>
        <v>38.799999999999997</v>
      </c>
      <c r="O81" s="9" t="s">
        <v>51</v>
      </c>
      <c r="P81" t="s">
        <v>31</v>
      </c>
      <c r="Q81" t="s">
        <v>45</v>
      </c>
      <c r="R81" t="s">
        <v>33</v>
      </c>
      <c r="S81" s="6" t="s">
        <v>52</v>
      </c>
      <c r="T81" s="6" t="s">
        <v>53</v>
      </c>
      <c r="U81" s="6" t="s">
        <v>36</v>
      </c>
      <c r="V81" t="s">
        <v>37</v>
      </c>
    </row>
    <row r="82" spans="1:24" x14ac:dyDescent="0.25">
      <c r="A82" t="s">
        <v>225</v>
      </c>
      <c r="B82" t="s">
        <v>25</v>
      </c>
      <c r="C82" t="s">
        <v>72</v>
      </c>
      <c r="D82" t="s">
        <v>27</v>
      </c>
      <c r="E82" t="s">
        <v>28</v>
      </c>
      <c r="H82" t="s">
        <v>29</v>
      </c>
      <c r="I82">
        <v>70</v>
      </c>
      <c r="J82" s="6">
        <f t="shared" si="5"/>
        <v>0.7</v>
      </c>
      <c r="K82" s="10">
        <v>44096</v>
      </c>
      <c r="L82" t="s">
        <v>44</v>
      </c>
      <c r="M82" s="8">
        <v>100</v>
      </c>
      <c r="N82" s="9">
        <f t="shared" si="6"/>
        <v>70</v>
      </c>
      <c r="O82" s="9">
        <f>14498/2</f>
        <v>7249</v>
      </c>
      <c r="P82" t="s">
        <v>31</v>
      </c>
      <c r="Q82" t="s">
        <v>45</v>
      </c>
      <c r="R82" t="s">
        <v>33</v>
      </c>
      <c r="S82" t="s">
        <v>34</v>
      </c>
      <c r="T82" t="s">
        <v>35</v>
      </c>
      <c r="U82" s="6" t="s">
        <v>36</v>
      </c>
      <c r="V82" t="s">
        <v>37</v>
      </c>
      <c r="X82" t="s">
        <v>76</v>
      </c>
    </row>
    <row r="83" spans="1:24" x14ac:dyDescent="0.25">
      <c r="A83" t="s">
        <v>226</v>
      </c>
      <c r="B83" t="s">
        <v>61</v>
      </c>
      <c r="C83" t="s">
        <v>149</v>
      </c>
      <c r="D83" t="s">
        <v>41</v>
      </c>
      <c r="E83" t="s">
        <v>42</v>
      </c>
      <c r="H83" t="s">
        <v>41</v>
      </c>
      <c r="J83" s="6">
        <f t="shared" si="5"/>
        <v>1</v>
      </c>
      <c r="K83" s="10">
        <v>44075</v>
      </c>
      <c r="L83" t="s">
        <v>63</v>
      </c>
      <c r="M83" s="8">
        <v>1000</v>
      </c>
      <c r="N83" s="9">
        <f t="shared" si="6"/>
        <v>1000</v>
      </c>
      <c r="O83" s="9" t="s">
        <v>51</v>
      </c>
      <c r="P83" t="s">
        <v>31</v>
      </c>
      <c r="Q83" t="s">
        <v>45</v>
      </c>
      <c r="R83" t="s">
        <v>33</v>
      </c>
      <c r="S83" t="s">
        <v>64</v>
      </c>
      <c r="T83" t="s">
        <v>65</v>
      </c>
      <c r="U83" s="6" t="s">
        <v>36</v>
      </c>
      <c r="V83" t="s">
        <v>37</v>
      </c>
    </row>
    <row r="84" spans="1:24" x14ac:dyDescent="0.25">
      <c r="A84" t="s">
        <v>227</v>
      </c>
      <c r="B84" t="s">
        <v>25</v>
      </c>
      <c r="C84" t="s">
        <v>93</v>
      </c>
      <c r="D84" t="s">
        <v>27</v>
      </c>
      <c r="E84" t="s">
        <v>28</v>
      </c>
      <c r="H84" t="s">
        <v>29</v>
      </c>
      <c r="I84">
        <v>70</v>
      </c>
      <c r="J84" s="6">
        <f t="shared" si="5"/>
        <v>0.7</v>
      </c>
      <c r="K84" s="10">
        <v>44152</v>
      </c>
      <c r="L84" t="s">
        <v>50</v>
      </c>
      <c r="M84" s="8">
        <v>200</v>
      </c>
      <c r="N84" s="9">
        <f t="shared" si="6"/>
        <v>140</v>
      </c>
      <c r="O84" s="9">
        <v>140</v>
      </c>
      <c r="P84" t="s">
        <v>31</v>
      </c>
      <c r="Q84" t="s">
        <v>45</v>
      </c>
      <c r="R84" t="s">
        <v>33</v>
      </c>
      <c r="S84" t="s">
        <v>34</v>
      </c>
      <c r="T84" t="s">
        <v>35</v>
      </c>
      <c r="U84" s="6" t="s">
        <v>36</v>
      </c>
      <c r="V84" t="s">
        <v>37</v>
      </c>
      <c r="X84" t="s">
        <v>38</v>
      </c>
    </row>
    <row r="85" spans="1:24" x14ac:dyDescent="0.25">
      <c r="A85" t="s">
        <v>228</v>
      </c>
      <c r="B85" t="s">
        <v>25</v>
      </c>
      <c r="C85" t="s">
        <v>199</v>
      </c>
      <c r="D85" t="s">
        <v>27</v>
      </c>
      <c r="E85" t="s">
        <v>28</v>
      </c>
      <c r="H85" t="s">
        <v>108</v>
      </c>
      <c r="I85">
        <v>20</v>
      </c>
      <c r="J85" s="6">
        <f t="shared" si="5"/>
        <v>0.2</v>
      </c>
      <c r="K85" s="10">
        <v>44075</v>
      </c>
      <c r="L85" t="s">
        <v>229</v>
      </c>
      <c r="M85" s="8">
        <v>3000</v>
      </c>
      <c r="N85" s="9">
        <f t="shared" si="6"/>
        <v>600</v>
      </c>
      <c r="O85" s="9">
        <v>335</v>
      </c>
      <c r="P85" t="s">
        <v>31</v>
      </c>
      <c r="Q85" t="s">
        <v>45</v>
      </c>
      <c r="R85" t="s">
        <v>33</v>
      </c>
      <c r="S85" t="s">
        <v>34</v>
      </c>
      <c r="T85" t="s">
        <v>35</v>
      </c>
      <c r="U85" s="6" t="s">
        <v>98</v>
      </c>
      <c r="V85" t="s">
        <v>37</v>
      </c>
      <c r="X85" t="s">
        <v>38</v>
      </c>
    </row>
    <row r="86" spans="1:24" x14ac:dyDescent="0.25">
      <c r="A86" t="s">
        <v>230</v>
      </c>
      <c r="B86" t="s">
        <v>25</v>
      </c>
      <c r="C86" t="s">
        <v>224</v>
      </c>
      <c r="D86" t="s">
        <v>41</v>
      </c>
      <c r="E86" t="s">
        <v>42</v>
      </c>
      <c r="H86" t="s">
        <v>231</v>
      </c>
      <c r="I86">
        <v>8.9</v>
      </c>
      <c r="J86" s="6">
        <f t="shared" si="5"/>
        <v>8.900000000000001E-2</v>
      </c>
      <c r="K86" s="10">
        <v>44088</v>
      </c>
      <c r="L86" t="s">
        <v>44</v>
      </c>
      <c r="M86" s="8">
        <v>100</v>
      </c>
      <c r="N86" s="9">
        <f t="shared" si="6"/>
        <v>8.9</v>
      </c>
      <c r="O86" s="9">
        <v>0</v>
      </c>
      <c r="P86" t="s">
        <v>31</v>
      </c>
      <c r="Q86" t="s">
        <v>45</v>
      </c>
      <c r="R86" t="s">
        <v>33</v>
      </c>
      <c r="S86" t="s">
        <v>34</v>
      </c>
      <c r="T86" t="s">
        <v>35</v>
      </c>
      <c r="U86" s="6" t="s">
        <v>36</v>
      </c>
      <c r="V86" t="s">
        <v>37</v>
      </c>
      <c r="X86" t="s">
        <v>38</v>
      </c>
    </row>
    <row r="87" spans="1:24" x14ac:dyDescent="0.25">
      <c r="A87" t="s">
        <v>232</v>
      </c>
      <c r="B87" t="s">
        <v>25</v>
      </c>
      <c r="C87" t="s">
        <v>144</v>
      </c>
      <c r="D87" t="s">
        <v>27</v>
      </c>
      <c r="E87" t="s">
        <v>28</v>
      </c>
      <c r="H87" t="s">
        <v>233</v>
      </c>
      <c r="I87">
        <v>0.05</v>
      </c>
      <c r="J87" s="6">
        <f t="shared" si="5"/>
        <v>5.0000000000000001E-4</v>
      </c>
      <c r="K87" s="10">
        <v>44075</v>
      </c>
      <c r="L87" t="s">
        <v>229</v>
      </c>
      <c r="M87" s="8">
        <v>3000</v>
      </c>
      <c r="N87" s="9">
        <f t="shared" si="6"/>
        <v>1.5</v>
      </c>
      <c r="O87" s="9">
        <f>900/2</f>
        <v>450</v>
      </c>
      <c r="P87" t="s">
        <v>31</v>
      </c>
      <c r="Q87" t="s">
        <v>45</v>
      </c>
      <c r="R87" t="s">
        <v>33</v>
      </c>
      <c r="S87" t="s">
        <v>34</v>
      </c>
      <c r="T87" t="s">
        <v>35</v>
      </c>
      <c r="U87" s="6" t="s">
        <v>36</v>
      </c>
      <c r="V87" t="s">
        <v>37</v>
      </c>
      <c r="X87" t="s">
        <v>234</v>
      </c>
    </row>
    <row r="88" spans="1:24" x14ac:dyDescent="0.25">
      <c r="A88" t="s">
        <v>235</v>
      </c>
      <c r="B88" t="s">
        <v>47</v>
      </c>
      <c r="C88" t="s">
        <v>26</v>
      </c>
      <c r="D88" t="s">
        <v>27</v>
      </c>
      <c r="E88" t="s">
        <v>28</v>
      </c>
      <c r="H88" t="s">
        <v>49</v>
      </c>
      <c r="I88" s="6">
        <v>9.9</v>
      </c>
      <c r="J88" s="6">
        <f t="shared" si="5"/>
        <v>9.9000000000000005E-2</v>
      </c>
      <c r="K88" s="7">
        <v>44077</v>
      </c>
      <c r="L88" s="6" t="s">
        <v>44</v>
      </c>
      <c r="M88" s="8">
        <v>100</v>
      </c>
      <c r="N88" s="9">
        <f t="shared" si="6"/>
        <v>9.9</v>
      </c>
      <c r="O88" s="9" t="s">
        <v>51</v>
      </c>
      <c r="P88" t="s">
        <v>31</v>
      </c>
      <c r="Q88" t="s">
        <v>45</v>
      </c>
      <c r="R88" t="s">
        <v>33</v>
      </c>
      <c r="S88" s="6" t="s">
        <v>52</v>
      </c>
      <c r="T88" s="6" t="s">
        <v>53</v>
      </c>
      <c r="U88" s="6" t="s">
        <v>36</v>
      </c>
      <c r="V88" t="s">
        <v>37</v>
      </c>
    </row>
    <row r="89" spans="1:24" x14ac:dyDescent="0.25">
      <c r="A89" t="s">
        <v>236</v>
      </c>
      <c r="B89" t="s">
        <v>61</v>
      </c>
      <c r="C89" t="s">
        <v>237</v>
      </c>
      <c r="D89" t="s">
        <v>27</v>
      </c>
      <c r="E89" t="s">
        <v>28</v>
      </c>
      <c r="H89" t="s">
        <v>151</v>
      </c>
      <c r="I89">
        <v>18.2</v>
      </c>
      <c r="J89" s="6">
        <f t="shared" si="5"/>
        <v>0.182</v>
      </c>
      <c r="K89" s="10">
        <v>44075</v>
      </c>
      <c r="L89" t="s">
        <v>91</v>
      </c>
      <c r="M89" s="8">
        <v>500</v>
      </c>
      <c r="N89" s="9">
        <f t="shared" si="6"/>
        <v>91</v>
      </c>
      <c r="O89" s="9" t="s">
        <v>51</v>
      </c>
      <c r="P89" t="s">
        <v>31</v>
      </c>
      <c r="Q89" t="s">
        <v>45</v>
      </c>
      <c r="R89" t="s">
        <v>33</v>
      </c>
      <c r="S89" t="s">
        <v>64</v>
      </c>
      <c r="T89" t="s">
        <v>65</v>
      </c>
      <c r="U89" s="6" t="s">
        <v>36</v>
      </c>
      <c r="V89" t="s">
        <v>37</v>
      </c>
    </row>
    <row r="90" spans="1:24" x14ac:dyDescent="0.25">
      <c r="A90" t="s">
        <v>238</v>
      </c>
      <c r="B90" t="s">
        <v>61</v>
      </c>
      <c r="C90" t="s">
        <v>72</v>
      </c>
      <c r="D90" t="s">
        <v>27</v>
      </c>
      <c r="E90" t="s">
        <v>28</v>
      </c>
      <c r="H90" t="s">
        <v>49</v>
      </c>
      <c r="I90">
        <v>9.9</v>
      </c>
      <c r="J90" s="6">
        <f t="shared" si="5"/>
        <v>9.9000000000000005E-2</v>
      </c>
      <c r="K90" s="10">
        <v>44076</v>
      </c>
      <c r="L90" t="s">
        <v>44</v>
      </c>
      <c r="M90" s="8">
        <v>100</v>
      </c>
      <c r="N90" s="9">
        <f t="shared" si="6"/>
        <v>9.9</v>
      </c>
      <c r="O90" s="9" t="s">
        <v>51</v>
      </c>
      <c r="P90" t="s">
        <v>31</v>
      </c>
      <c r="Q90" t="s">
        <v>45</v>
      </c>
      <c r="R90" t="s">
        <v>33</v>
      </c>
      <c r="S90" t="s">
        <v>64</v>
      </c>
      <c r="T90" t="s">
        <v>65</v>
      </c>
      <c r="U90" s="6" t="s">
        <v>36</v>
      </c>
      <c r="V90" t="s">
        <v>37</v>
      </c>
    </row>
    <row r="91" spans="1:24" x14ac:dyDescent="0.25">
      <c r="A91" t="s">
        <v>239</v>
      </c>
      <c r="B91" t="s">
        <v>25</v>
      </c>
      <c r="C91" t="s">
        <v>40</v>
      </c>
      <c r="D91" t="s">
        <v>27</v>
      </c>
      <c r="E91" t="s">
        <v>28</v>
      </c>
      <c r="H91" t="s">
        <v>240</v>
      </c>
      <c r="I91">
        <v>9.3000000000000007</v>
      </c>
      <c r="J91" s="6">
        <f t="shared" si="5"/>
        <v>9.3000000000000013E-2</v>
      </c>
      <c r="K91" s="10">
        <v>44089</v>
      </c>
      <c r="L91" t="s">
        <v>44</v>
      </c>
      <c r="M91" s="8">
        <v>100</v>
      </c>
      <c r="N91" s="9">
        <f t="shared" si="6"/>
        <v>9.3000000000000007</v>
      </c>
      <c r="O91" s="9">
        <f>13499/2</f>
        <v>6749.5</v>
      </c>
      <c r="P91" t="s">
        <v>31</v>
      </c>
      <c r="Q91" t="s">
        <v>45</v>
      </c>
      <c r="R91" t="s">
        <v>33</v>
      </c>
      <c r="S91" t="s">
        <v>34</v>
      </c>
      <c r="T91" t="s">
        <v>35</v>
      </c>
      <c r="U91" s="6" t="s">
        <v>36</v>
      </c>
      <c r="V91" t="s">
        <v>37</v>
      </c>
      <c r="X91" t="s">
        <v>38</v>
      </c>
    </row>
    <row r="92" spans="1:24" x14ac:dyDescent="0.25">
      <c r="A92" t="s">
        <v>241</v>
      </c>
      <c r="B92" t="s">
        <v>25</v>
      </c>
      <c r="C92" t="s">
        <v>127</v>
      </c>
      <c r="D92" t="s">
        <v>41</v>
      </c>
      <c r="E92" t="s">
        <v>42</v>
      </c>
      <c r="H92" t="s">
        <v>69</v>
      </c>
      <c r="I92">
        <v>18.600000000000001</v>
      </c>
      <c r="J92" s="6">
        <f t="shared" si="5"/>
        <v>0.18600000000000003</v>
      </c>
      <c r="K92" s="10">
        <v>44088</v>
      </c>
      <c r="L92" t="s">
        <v>44</v>
      </c>
      <c r="M92" s="8">
        <v>100</v>
      </c>
      <c r="N92" s="9">
        <f t="shared" si="6"/>
        <v>18.600000000000001</v>
      </c>
      <c r="O92" s="9">
        <v>0</v>
      </c>
      <c r="P92" t="s">
        <v>31</v>
      </c>
      <c r="Q92" t="s">
        <v>45</v>
      </c>
      <c r="R92" t="s">
        <v>33</v>
      </c>
      <c r="S92" t="s">
        <v>34</v>
      </c>
      <c r="T92" t="s">
        <v>35</v>
      </c>
      <c r="U92" s="6" t="s">
        <v>36</v>
      </c>
      <c r="V92" t="s">
        <v>37</v>
      </c>
      <c r="X92" t="s">
        <v>38</v>
      </c>
    </row>
    <row r="93" spans="1:24" x14ac:dyDescent="0.25">
      <c r="A93" t="s">
        <v>242</v>
      </c>
      <c r="B93" t="s">
        <v>25</v>
      </c>
      <c r="C93" t="s">
        <v>192</v>
      </c>
      <c r="D93" t="s">
        <v>27</v>
      </c>
      <c r="E93" t="s">
        <v>28</v>
      </c>
      <c r="H93" t="s">
        <v>29</v>
      </c>
      <c r="I93">
        <v>70</v>
      </c>
      <c r="J93" s="6">
        <f t="shared" si="5"/>
        <v>0.7</v>
      </c>
      <c r="K93" s="10">
        <v>44089</v>
      </c>
      <c r="L93" t="s">
        <v>44</v>
      </c>
      <c r="M93" s="8">
        <v>100</v>
      </c>
      <c r="N93" s="9">
        <f t="shared" si="6"/>
        <v>70</v>
      </c>
      <c r="O93" s="9">
        <f>336/2</f>
        <v>168</v>
      </c>
      <c r="P93" t="s">
        <v>31</v>
      </c>
      <c r="Q93" t="s">
        <v>45</v>
      </c>
      <c r="R93" t="s">
        <v>33</v>
      </c>
      <c r="S93" t="s">
        <v>34</v>
      </c>
      <c r="T93" t="s">
        <v>35</v>
      </c>
      <c r="U93" s="6" t="s">
        <v>36</v>
      </c>
      <c r="V93" t="s">
        <v>37</v>
      </c>
      <c r="X93" t="s">
        <v>243</v>
      </c>
    </row>
    <row r="94" spans="1:24" x14ac:dyDescent="0.25">
      <c r="A94" t="s">
        <v>244</v>
      </c>
      <c r="B94" t="s">
        <v>47</v>
      </c>
      <c r="C94" t="s">
        <v>245</v>
      </c>
      <c r="D94" t="s">
        <v>27</v>
      </c>
      <c r="E94" t="s">
        <v>28</v>
      </c>
      <c r="H94" t="s">
        <v>114</v>
      </c>
      <c r="I94">
        <v>19.399999999999999</v>
      </c>
      <c r="J94" s="6">
        <f t="shared" si="5"/>
        <v>0.19399999999999998</v>
      </c>
      <c r="K94" s="10">
        <v>44077</v>
      </c>
      <c r="L94" t="s">
        <v>50</v>
      </c>
      <c r="M94" s="8">
        <v>200</v>
      </c>
      <c r="N94" s="9">
        <f t="shared" si="6"/>
        <v>38.799999999999997</v>
      </c>
      <c r="O94" s="9" t="s">
        <v>51</v>
      </c>
      <c r="P94" t="s">
        <v>31</v>
      </c>
      <c r="Q94" t="s">
        <v>45</v>
      </c>
      <c r="R94" t="s">
        <v>33</v>
      </c>
      <c r="S94" s="6" t="s">
        <v>52</v>
      </c>
      <c r="T94" s="6" t="s">
        <v>53</v>
      </c>
      <c r="U94" s="6" t="s">
        <v>36</v>
      </c>
      <c r="V94" t="s">
        <v>37</v>
      </c>
    </row>
    <row r="95" spans="1:24" x14ac:dyDescent="0.25">
      <c r="A95" t="s">
        <v>246</v>
      </c>
      <c r="B95" t="s">
        <v>61</v>
      </c>
      <c r="C95" t="s">
        <v>82</v>
      </c>
      <c r="D95" t="s">
        <v>27</v>
      </c>
      <c r="E95" t="s">
        <v>28</v>
      </c>
      <c r="H95" t="s">
        <v>27</v>
      </c>
      <c r="J95" s="6">
        <f t="shared" si="5"/>
        <v>1</v>
      </c>
      <c r="K95" s="10">
        <v>44091</v>
      </c>
      <c r="L95" t="s">
        <v>63</v>
      </c>
      <c r="M95" s="8">
        <v>1000</v>
      </c>
      <c r="N95" s="9">
        <f t="shared" si="6"/>
        <v>1000</v>
      </c>
      <c r="O95" s="9" t="s">
        <v>51</v>
      </c>
      <c r="P95" t="s">
        <v>31</v>
      </c>
      <c r="Q95" t="s">
        <v>45</v>
      </c>
      <c r="R95" t="s">
        <v>33</v>
      </c>
      <c r="S95" t="s">
        <v>64</v>
      </c>
      <c r="T95" t="s">
        <v>65</v>
      </c>
      <c r="U95" s="6" t="s">
        <v>36</v>
      </c>
      <c r="V95" t="s">
        <v>37</v>
      </c>
    </row>
    <row r="96" spans="1:24" x14ac:dyDescent="0.25">
      <c r="A96" t="s">
        <v>247</v>
      </c>
      <c r="B96" t="s">
        <v>61</v>
      </c>
      <c r="C96" t="s">
        <v>72</v>
      </c>
      <c r="D96" t="s">
        <v>27</v>
      </c>
      <c r="E96" t="s">
        <v>28</v>
      </c>
      <c r="H96" t="s">
        <v>151</v>
      </c>
      <c r="I96">
        <v>18.2</v>
      </c>
      <c r="J96" s="6">
        <f t="shared" si="5"/>
        <v>0.182</v>
      </c>
      <c r="K96" s="10">
        <v>44075</v>
      </c>
      <c r="L96" t="s">
        <v>44</v>
      </c>
      <c r="M96" s="8">
        <v>100</v>
      </c>
      <c r="N96" s="9">
        <f t="shared" si="6"/>
        <v>18.2</v>
      </c>
      <c r="O96" s="9" t="s">
        <v>51</v>
      </c>
      <c r="P96" t="s">
        <v>31</v>
      </c>
      <c r="Q96" t="s">
        <v>45</v>
      </c>
      <c r="R96" t="s">
        <v>33</v>
      </c>
      <c r="S96" t="s">
        <v>64</v>
      </c>
      <c r="T96" t="s">
        <v>65</v>
      </c>
      <c r="U96" s="6" t="s">
        <v>36</v>
      </c>
      <c r="V96" t="s">
        <v>37</v>
      </c>
    </row>
    <row r="97" spans="1:24" x14ac:dyDescent="0.25">
      <c r="A97" t="s">
        <v>248</v>
      </c>
      <c r="B97" t="s">
        <v>25</v>
      </c>
      <c r="C97" t="s">
        <v>101</v>
      </c>
      <c r="D97" t="s">
        <v>27</v>
      </c>
      <c r="E97" t="s">
        <v>28</v>
      </c>
      <c r="H97" t="s">
        <v>185</v>
      </c>
      <c r="I97">
        <v>14.4</v>
      </c>
      <c r="J97" s="6">
        <f t="shared" si="5"/>
        <v>0.14400000000000002</v>
      </c>
      <c r="K97" s="10">
        <v>44089</v>
      </c>
      <c r="L97" t="s">
        <v>44</v>
      </c>
      <c r="M97" s="8">
        <v>100</v>
      </c>
      <c r="N97" s="9">
        <f t="shared" si="6"/>
        <v>14.400000000000002</v>
      </c>
      <c r="O97" s="9">
        <f>2074/3</f>
        <v>691.33333333333337</v>
      </c>
      <c r="P97" t="s">
        <v>31</v>
      </c>
      <c r="Q97" t="s">
        <v>45</v>
      </c>
      <c r="R97" t="s">
        <v>33</v>
      </c>
      <c r="S97" t="s">
        <v>34</v>
      </c>
      <c r="T97" t="s">
        <v>35</v>
      </c>
      <c r="U97" s="6" t="s">
        <v>98</v>
      </c>
      <c r="V97" t="s">
        <v>37</v>
      </c>
      <c r="X97" s="12" t="s">
        <v>249</v>
      </c>
    </row>
    <row r="98" spans="1:24" x14ac:dyDescent="0.25">
      <c r="A98" t="s">
        <v>250</v>
      </c>
      <c r="B98" t="s">
        <v>47</v>
      </c>
      <c r="C98" t="s">
        <v>72</v>
      </c>
      <c r="D98" t="s">
        <v>27</v>
      </c>
      <c r="E98" t="s">
        <v>28</v>
      </c>
      <c r="H98" t="s">
        <v>49</v>
      </c>
      <c r="I98">
        <v>9.9</v>
      </c>
      <c r="J98" s="6">
        <f t="shared" ref="J98:J129" si="7">IF(ISBLANK(I98), 1, I98/100)</f>
        <v>9.9000000000000005E-2</v>
      </c>
      <c r="K98" s="10">
        <v>44077</v>
      </c>
      <c r="L98" t="s">
        <v>50</v>
      </c>
      <c r="M98" s="8">
        <v>200</v>
      </c>
      <c r="N98" s="9">
        <f t="shared" si="6"/>
        <v>19.8</v>
      </c>
      <c r="O98" s="9" t="s">
        <v>51</v>
      </c>
      <c r="P98" t="s">
        <v>31</v>
      </c>
      <c r="Q98" t="s">
        <v>45</v>
      </c>
      <c r="R98" t="s">
        <v>33</v>
      </c>
      <c r="S98" s="6" t="s">
        <v>52</v>
      </c>
      <c r="T98" s="6" t="s">
        <v>53</v>
      </c>
      <c r="U98" s="6" t="s">
        <v>36</v>
      </c>
      <c r="V98" t="s">
        <v>37</v>
      </c>
    </row>
    <row r="99" spans="1:24" x14ac:dyDescent="0.25">
      <c r="A99" t="s">
        <v>251</v>
      </c>
      <c r="B99" t="s">
        <v>25</v>
      </c>
      <c r="C99" t="s">
        <v>162</v>
      </c>
      <c r="D99" t="s">
        <v>27</v>
      </c>
      <c r="E99" t="s">
        <v>28</v>
      </c>
      <c r="H99" t="s">
        <v>185</v>
      </c>
      <c r="I99" s="6">
        <v>14.4</v>
      </c>
      <c r="J99" s="6">
        <f t="shared" si="7"/>
        <v>0.14400000000000002</v>
      </c>
      <c r="K99" s="7">
        <v>44098</v>
      </c>
      <c r="L99" s="6" t="s">
        <v>44</v>
      </c>
      <c r="M99" s="8">
        <v>100</v>
      </c>
      <c r="N99" s="9">
        <f t="shared" si="6"/>
        <v>14.400000000000002</v>
      </c>
      <c r="O99" s="9">
        <v>0</v>
      </c>
      <c r="P99" t="s">
        <v>31</v>
      </c>
      <c r="Q99" t="s">
        <v>45</v>
      </c>
      <c r="R99" t="s">
        <v>33</v>
      </c>
      <c r="S99" t="s">
        <v>34</v>
      </c>
      <c r="T99" t="s">
        <v>35</v>
      </c>
      <c r="U99" s="6" t="s">
        <v>36</v>
      </c>
      <c r="V99" t="s">
        <v>37</v>
      </c>
      <c r="X99" t="s">
        <v>38</v>
      </c>
    </row>
    <row r="100" spans="1:24" x14ac:dyDescent="0.25">
      <c r="A100" t="s">
        <v>252</v>
      </c>
      <c r="B100" t="s">
        <v>25</v>
      </c>
      <c r="C100" t="s">
        <v>162</v>
      </c>
      <c r="D100" t="s">
        <v>27</v>
      </c>
      <c r="E100" t="s">
        <v>28</v>
      </c>
      <c r="H100" t="s">
        <v>83</v>
      </c>
      <c r="I100">
        <v>20.3</v>
      </c>
      <c r="J100" s="6">
        <f t="shared" si="7"/>
        <v>0.20300000000000001</v>
      </c>
      <c r="K100" s="10">
        <v>44089</v>
      </c>
      <c r="L100" t="s">
        <v>44</v>
      </c>
      <c r="M100" s="8">
        <v>100</v>
      </c>
      <c r="N100" s="9">
        <f t="shared" si="6"/>
        <v>20.3</v>
      </c>
      <c r="O100" s="9">
        <v>0</v>
      </c>
      <c r="P100" t="s">
        <v>31</v>
      </c>
      <c r="Q100" t="s">
        <v>45</v>
      </c>
      <c r="R100" t="s">
        <v>33</v>
      </c>
      <c r="S100" t="s">
        <v>34</v>
      </c>
      <c r="T100" t="s">
        <v>35</v>
      </c>
      <c r="U100" s="6" t="s">
        <v>36</v>
      </c>
      <c r="V100" t="s">
        <v>37</v>
      </c>
      <c r="X100" t="s">
        <v>38</v>
      </c>
    </row>
    <row r="101" spans="1:24" x14ac:dyDescent="0.25">
      <c r="A101" t="s">
        <v>253</v>
      </c>
      <c r="B101" t="s">
        <v>25</v>
      </c>
      <c r="C101" t="s">
        <v>55</v>
      </c>
      <c r="D101" t="s">
        <v>41</v>
      </c>
      <c r="E101" t="s">
        <v>42</v>
      </c>
      <c r="H101" t="s">
        <v>254</v>
      </c>
      <c r="I101">
        <v>21</v>
      </c>
      <c r="J101" s="6">
        <f t="shared" si="7"/>
        <v>0.21</v>
      </c>
      <c r="K101" s="10">
        <v>44088</v>
      </c>
      <c r="L101" t="s">
        <v>44</v>
      </c>
      <c r="M101" s="8">
        <v>100</v>
      </c>
      <c r="N101" s="9">
        <f t="shared" si="6"/>
        <v>21</v>
      </c>
      <c r="O101" s="9">
        <f>4536/2</f>
        <v>2268</v>
      </c>
      <c r="P101" t="s">
        <v>31</v>
      </c>
      <c r="Q101" t="s">
        <v>45</v>
      </c>
      <c r="R101" t="s">
        <v>33</v>
      </c>
      <c r="S101" t="s">
        <v>34</v>
      </c>
      <c r="T101" t="s">
        <v>35</v>
      </c>
      <c r="U101" s="6" t="s">
        <v>36</v>
      </c>
      <c r="V101" t="s">
        <v>37</v>
      </c>
      <c r="X101" t="s">
        <v>70</v>
      </c>
    </row>
    <row r="102" spans="1:24" x14ac:dyDescent="0.25">
      <c r="A102" t="s">
        <v>255</v>
      </c>
      <c r="B102" t="s">
        <v>47</v>
      </c>
      <c r="C102" t="s">
        <v>245</v>
      </c>
      <c r="D102" t="s">
        <v>27</v>
      </c>
      <c r="E102" t="s">
        <v>28</v>
      </c>
      <c r="H102" t="s">
        <v>187</v>
      </c>
      <c r="I102">
        <v>17.100000000000001</v>
      </c>
      <c r="J102" s="6">
        <f t="shared" si="7"/>
        <v>0.17100000000000001</v>
      </c>
      <c r="K102" s="10">
        <v>44077</v>
      </c>
      <c r="L102" t="s">
        <v>91</v>
      </c>
      <c r="M102" s="8">
        <v>500</v>
      </c>
      <c r="N102" s="9">
        <f t="shared" si="6"/>
        <v>85.5</v>
      </c>
      <c r="O102" s="9" t="s">
        <v>51</v>
      </c>
      <c r="P102" t="s">
        <v>31</v>
      </c>
      <c r="Q102" t="s">
        <v>45</v>
      </c>
      <c r="R102" t="s">
        <v>33</v>
      </c>
      <c r="S102" s="6" t="s">
        <v>52</v>
      </c>
      <c r="T102" s="6" t="s">
        <v>53</v>
      </c>
      <c r="U102" s="6" t="s">
        <v>36</v>
      </c>
      <c r="V102" t="s">
        <v>37</v>
      </c>
    </row>
    <row r="103" spans="1:24" x14ac:dyDescent="0.25">
      <c r="A103" t="s">
        <v>256</v>
      </c>
      <c r="B103" t="s">
        <v>25</v>
      </c>
      <c r="C103" t="s">
        <v>101</v>
      </c>
      <c r="D103" t="s">
        <v>27</v>
      </c>
      <c r="E103" t="s">
        <v>28</v>
      </c>
      <c r="H103" t="s">
        <v>160</v>
      </c>
      <c r="I103">
        <v>48</v>
      </c>
      <c r="J103" s="6">
        <f t="shared" si="7"/>
        <v>0.48</v>
      </c>
      <c r="K103" s="10">
        <v>44089</v>
      </c>
      <c r="L103" t="s">
        <v>44</v>
      </c>
      <c r="M103" s="8">
        <v>100</v>
      </c>
      <c r="N103" s="9">
        <f t="shared" si="6"/>
        <v>48</v>
      </c>
      <c r="O103" s="9">
        <f>2074/3</f>
        <v>691.33333333333337</v>
      </c>
      <c r="P103" t="s">
        <v>31</v>
      </c>
      <c r="Q103" t="s">
        <v>45</v>
      </c>
      <c r="R103" t="s">
        <v>33</v>
      </c>
      <c r="S103" t="s">
        <v>34</v>
      </c>
      <c r="T103" t="s">
        <v>35</v>
      </c>
      <c r="U103" s="6" t="s">
        <v>98</v>
      </c>
      <c r="V103" t="s">
        <v>37</v>
      </c>
      <c r="X103" s="12" t="s">
        <v>249</v>
      </c>
    </row>
    <row r="104" spans="1:24" x14ac:dyDescent="0.25">
      <c r="A104" t="s">
        <v>257</v>
      </c>
      <c r="B104" t="s">
        <v>47</v>
      </c>
      <c r="C104" t="s">
        <v>80</v>
      </c>
      <c r="D104" t="s">
        <v>27</v>
      </c>
      <c r="E104" t="s">
        <v>28</v>
      </c>
      <c r="H104" t="s">
        <v>49</v>
      </c>
      <c r="I104">
        <v>9.9</v>
      </c>
      <c r="J104" s="6">
        <f t="shared" si="7"/>
        <v>9.9000000000000005E-2</v>
      </c>
      <c r="K104" s="10">
        <v>44077</v>
      </c>
      <c r="L104" t="s">
        <v>44</v>
      </c>
      <c r="M104" s="8">
        <v>100</v>
      </c>
      <c r="N104" s="9">
        <f t="shared" si="6"/>
        <v>9.9</v>
      </c>
      <c r="O104" s="9" t="s">
        <v>51</v>
      </c>
      <c r="P104" t="s">
        <v>31</v>
      </c>
      <c r="Q104" t="s">
        <v>45</v>
      </c>
      <c r="R104" t="s">
        <v>33</v>
      </c>
      <c r="S104" s="6" t="s">
        <v>52</v>
      </c>
      <c r="T104" s="6" t="s">
        <v>53</v>
      </c>
      <c r="U104" s="6" t="s">
        <v>36</v>
      </c>
      <c r="V104" t="s">
        <v>37</v>
      </c>
    </row>
    <row r="105" spans="1:24" x14ac:dyDescent="0.25">
      <c r="A105" t="s">
        <v>258</v>
      </c>
      <c r="B105" t="s">
        <v>47</v>
      </c>
      <c r="C105" t="s">
        <v>82</v>
      </c>
      <c r="D105" t="s">
        <v>27</v>
      </c>
      <c r="E105" t="s">
        <v>28</v>
      </c>
      <c r="H105" t="s">
        <v>56</v>
      </c>
      <c r="I105">
        <v>70</v>
      </c>
      <c r="J105" s="6">
        <f t="shared" si="7"/>
        <v>0.7</v>
      </c>
      <c r="K105" s="10">
        <v>44091</v>
      </c>
      <c r="L105" t="s">
        <v>44</v>
      </c>
      <c r="M105" s="8">
        <v>100</v>
      </c>
      <c r="N105" s="9">
        <f t="shared" si="6"/>
        <v>70</v>
      </c>
      <c r="O105" s="9" t="s">
        <v>51</v>
      </c>
      <c r="P105" t="s">
        <v>31</v>
      </c>
      <c r="Q105" t="s">
        <v>45</v>
      </c>
      <c r="R105" t="s">
        <v>33</v>
      </c>
      <c r="S105" s="6" t="s">
        <v>52</v>
      </c>
      <c r="T105" s="6" t="s">
        <v>53</v>
      </c>
      <c r="U105" s="6" t="s">
        <v>36</v>
      </c>
      <c r="V105" t="s">
        <v>37</v>
      </c>
    </row>
    <row r="106" spans="1:24" x14ac:dyDescent="0.25">
      <c r="A106" t="s">
        <v>259</v>
      </c>
      <c r="B106" t="s">
        <v>61</v>
      </c>
      <c r="C106" t="s">
        <v>82</v>
      </c>
      <c r="D106" t="s">
        <v>41</v>
      </c>
      <c r="E106" t="s">
        <v>42</v>
      </c>
      <c r="H106" t="s">
        <v>41</v>
      </c>
      <c r="J106" s="6">
        <f t="shared" si="7"/>
        <v>1</v>
      </c>
      <c r="K106" s="10">
        <v>44075</v>
      </c>
      <c r="L106" t="s">
        <v>63</v>
      </c>
      <c r="M106" s="8">
        <v>1000</v>
      </c>
      <c r="N106" s="9">
        <f t="shared" si="6"/>
        <v>1000</v>
      </c>
      <c r="O106" s="9" t="s">
        <v>51</v>
      </c>
      <c r="P106" t="s">
        <v>31</v>
      </c>
      <c r="Q106" t="s">
        <v>45</v>
      </c>
      <c r="R106" t="s">
        <v>33</v>
      </c>
      <c r="S106" t="s">
        <v>64</v>
      </c>
      <c r="T106" t="s">
        <v>65</v>
      </c>
      <c r="U106" s="6" t="s">
        <v>36</v>
      </c>
      <c r="V106" t="s">
        <v>37</v>
      </c>
    </row>
    <row r="107" spans="1:24" x14ac:dyDescent="0.25">
      <c r="A107" t="s">
        <v>260</v>
      </c>
      <c r="B107" t="s">
        <v>25</v>
      </c>
      <c r="C107" t="s">
        <v>97</v>
      </c>
      <c r="D107" t="s">
        <v>27</v>
      </c>
      <c r="E107" t="s">
        <v>28</v>
      </c>
      <c r="H107" t="s">
        <v>108</v>
      </c>
      <c r="I107">
        <v>20</v>
      </c>
      <c r="J107" s="6">
        <f t="shared" si="7"/>
        <v>0.2</v>
      </c>
      <c r="K107" s="10">
        <v>44075</v>
      </c>
      <c r="L107" t="s">
        <v>261</v>
      </c>
      <c r="M107" s="8">
        <v>4608</v>
      </c>
      <c r="N107" s="9">
        <f t="shared" si="6"/>
        <v>921.6</v>
      </c>
      <c r="O107" s="9">
        <f>448/3</f>
        <v>149.33333333333334</v>
      </c>
      <c r="P107" t="s">
        <v>31</v>
      </c>
      <c r="Q107" t="s">
        <v>45</v>
      </c>
      <c r="R107" t="s">
        <v>33</v>
      </c>
      <c r="S107" t="s">
        <v>34</v>
      </c>
      <c r="T107" t="s">
        <v>35</v>
      </c>
      <c r="U107" s="6" t="s">
        <v>98</v>
      </c>
      <c r="V107" t="s">
        <v>37</v>
      </c>
      <c r="X107" t="s">
        <v>121</v>
      </c>
    </row>
    <row r="108" spans="1:24" x14ac:dyDescent="0.25">
      <c r="A108" t="s">
        <v>262</v>
      </c>
      <c r="B108" t="s">
        <v>61</v>
      </c>
      <c r="C108" t="s">
        <v>263</v>
      </c>
      <c r="D108" t="s">
        <v>27</v>
      </c>
      <c r="E108" t="s">
        <v>28</v>
      </c>
      <c r="H108" t="s">
        <v>187</v>
      </c>
      <c r="I108">
        <v>17.100000000000001</v>
      </c>
      <c r="J108" s="6">
        <f t="shared" si="7"/>
        <v>0.17100000000000001</v>
      </c>
      <c r="K108" s="10">
        <v>44076</v>
      </c>
      <c r="L108" t="s">
        <v>264</v>
      </c>
      <c r="M108" s="8">
        <v>50</v>
      </c>
      <c r="N108" s="9">
        <f t="shared" si="6"/>
        <v>8.5500000000000007</v>
      </c>
      <c r="O108" s="9" t="s">
        <v>51</v>
      </c>
      <c r="P108" t="s">
        <v>31</v>
      </c>
      <c r="Q108" t="s">
        <v>45</v>
      </c>
      <c r="R108" t="s">
        <v>33</v>
      </c>
      <c r="S108" t="s">
        <v>64</v>
      </c>
      <c r="T108" t="s">
        <v>65</v>
      </c>
      <c r="U108" s="6" t="s">
        <v>36</v>
      </c>
      <c r="V108" t="s">
        <v>37</v>
      </c>
    </row>
    <row r="109" spans="1:24" x14ac:dyDescent="0.25">
      <c r="A109" t="s">
        <v>265</v>
      </c>
      <c r="B109" t="s">
        <v>61</v>
      </c>
      <c r="C109" t="s">
        <v>144</v>
      </c>
      <c r="D109" t="s">
        <v>27</v>
      </c>
      <c r="E109" t="s">
        <v>28</v>
      </c>
      <c r="H109" t="s">
        <v>160</v>
      </c>
      <c r="I109">
        <v>48</v>
      </c>
      <c r="J109" s="6">
        <f t="shared" si="7"/>
        <v>0.48</v>
      </c>
      <c r="K109" s="10">
        <v>44076</v>
      </c>
      <c r="L109" t="s">
        <v>91</v>
      </c>
      <c r="M109" s="8">
        <v>500</v>
      </c>
      <c r="N109" s="9">
        <f t="shared" si="6"/>
        <v>240</v>
      </c>
      <c r="O109" s="9" t="s">
        <v>51</v>
      </c>
      <c r="P109" t="s">
        <v>31</v>
      </c>
      <c r="Q109" t="s">
        <v>45</v>
      </c>
      <c r="R109" t="s">
        <v>33</v>
      </c>
      <c r="S109" t="s">
        <v>64</v>
      </c>
      <c r="T109" t="s">
        <v>65</v>
      </c>
      <c r="U109" s="6" t="s">
        <v>36</v>
      </c>
      <c r="V109" t="s">
        <v>37</v>
      </c>
    </row>
    <row r="110" spans="1:24" x14ac:dyDescent="0.25">
      <c r="A110" t="s">
        <v>266</v>
      </c>
      <c r="B110" t="s">
        <v>25</v>
      </c>
      <c r="C110" t="s">
        <v>127</v>
      </c>
      <c r="D110" t="s">
        <v>27</v>
      </c>
      <c r="E110" t="s">
        <v>28</v>
      </c>
      <c r="H110" t="s">
        <v>83</v>
      </c>
      <c r="I110" s="6">
        <v>20.3</v>
      </c>
      <c r="J110" s="6">
        <f t="shared" si="7"/>
        <v>0.20300000000000001</v>
      </c>
      <c r="K110" s="7">
        <v>44089</v>
      </c>
      <c r="L110" s="6" t="s">
        <v>44</v>
      </c>
      <c r="M110" s="8">
        <v>100</v>
      </c>
      <c r="N110" s="9">
        <f t="shared" si="6"/>
        <v>20.3</v>
      </c>
      <c r="O110" s="9">
        <v>0</v>
      </c>
      <c r="P110" t="s">
        <v>31</v>
      </c>
      <c r="Q110" t="s">
        <v>45</v>
      </c>
      <c r="R110" t="s">
        <v>33</v>
      </c>
      <c r="S110" t="s">
        <v>34</v>
      </c>
      <c r="T110" t="s">
        <v>35</v>
      </c>
      <c r="U110" s="6" t="s">
        <v>36</v>
      </c>
      <c r="V110" t="s">
        <v>37</v>
      </c>
      <c r="X110" t="s">
        <v>38</v>
      </c>
    </row>
    <row r="111" spans="1:24" x14ac:dyDescent="0.25">
      <c r="A111" t="s">
        <v>267</v>
      </c>
      <c r="B111" t="s">
        <v>61</v>
      </c>
      <c r="C111" t="s">
        <v>26</v>
      </c>
      <c r="D111" t="s">
        <v>27</v>
      </c>
      <c r="E111" t="s">
        <v>28</v>
      </c>
      <c r="H111" t="s">
        <v>268</v>
      </c>
      <c r="I111">
        <v>29.9</v>
      </c>
      <c r="J111" s="6">
        <f t="shared" si="7"/>
        <v>0.29899999999999999</v>
      </c>
      <c r="K111" s="10">
        <v>44076</v>
      </c>
      <c r="L111" t="s">
        <v>44</v>
      </c>
      <c r="M111" s="8">
        <v>100</v>
      </c>
      <c r="N111" s="9">
        <f t="shared" si="6"/>
        <v>29.9</v>
      </c>
      <c r="O111" s="9" t="s">
        <v>51</v>
      </c>
      <c r="P111" t="s">
        <v>31</v>
      </c>
      <c r="Q111" t="s">
        <v>45</v>
      </c>
      <c r="R111" t="s">
        <v>33</v>
      </c>
      <c r="S111" t="s">
        <v>64</v>
      </c>
      <c r="T111" t="s">
        <v>65</v>
      </c>
      <c r="U111" s="6" t="s">
        <v>36</v>
      </c>
      <c r="V111" t="s">
        <v>37</v>
      </c>
    </row>
    <row r="112" spans="1:24" x14ac:dyDescent="0.25">
      <c r="A112" t="s">
        <v>269</v>
      </c>
      <c r="B112" t="s">
        <v>25</v>
      </c>
      <c r="C112" t="s">
        <v>192</v>
      </c>
      <c r="D112" t="s">
        <v>27</v>
      </c>
      <c r="E112" t="s">
        <v>28</v>
      </c>
      <c r="H112" t="s">
        <v>145</v>
      </c>
      <c r="I112">
        <v>30.4</v>
      </c>
      <c r="J112" s="6">
        <f t="shared" si="7"/>
        <v>0.30399999999999999</v>
      </c>
      <c r="K112" s="10">
        <v>44089</v>
      </c>
      <c r="L112" t="s">
        <v>44</v>
      </c>
      <c r="M112" s="8">
        <v>100</v>
      </c>
      <c r="N112" s="9">
        <f t="shared" si="6"/>
        <v>30.4</v>
      </c>
      <c r="O112" s="9">
        <f>336/2</f>
        <v>168</v>
      </c>
      <c r="P112" t="s">
        <v>31</v>
      </c>
      <c r="Q112" t="s">
        <v>45</v>
      </c>
      <c r="R112" t="s">
        <v>33</v>
      </c>
      <c r="S112" t="s">
        <v>34</v>
      </c>
      <c r="T112" t="s">
        <v>35</v>
      </c>
      <c r="U112" s="6" t="s">
        <v>36</v>
      </c>
      <c r="V112" t="s">
        <v>37</v>
      </c>
      <c r="X112" t="s">
        <v>243</v>
      </c>
    </row>
    <row r="113" spans="1:24" x14ac:dyDescent="0.25">
      <c r="A113" t="s">
        <v>270</v>
      </c>
      <c r="B113" t="s">
        <v>25</v>
      </c>
      <c r="C113" t="s">
        <v>271</v>
      </c>
      <c r="D113" t="s">
        <v>27</v>
      </c>
      <c r="E113" t="s">
        <v>28</v>
      </c>
      <c r="H113" t="s">
        <v>272</v>
      </c>
      <c r="I113">
        <v>21</v>
      </c>
      <c r="J113" s="6">
        <f t="shared" si="7"/>
        <v>0.21</v>
      </c>
      <c r="K113" s="10">
        <v>44088</v>
      </c>
      <c r="L113" t="s">
        <v>273</v>
      </c>
      <c r="M113" s="8">
        <v>946</v>
      </c>
      <c r="N113" s="9">
        <f t="shared" si="6"/>
        <v>198.66</v>
      </c>
      <c r="O113" s="9">
        <v>0</v>
      </c>
      <c r="P113" t="s">
        <v>31</v>
      </c>
      <c r="Q113" t="s">
        <v>45</v>
      </c>
      <c r="R113" t="s">
        <v>33</v>
      </c>
      <c r="S113" t="s">
        <v>34</v>
      </c>
      <c r="T113" t="s">
        <v>35</v>
      </c>
      <c r="U113" s="6" t="s">
        <v>98</v>
      </c>
      <c r="V113" t="s">
        <v>37</v>
      </c>
      <c r="X113" t="s">
        <v>38</v>
      </c>
    </row>
    <row r="114" spans="1:24" x14ac:dyDescent="0.25">
      <c r="A114" t="s">
        <v>274</v>
      </c>
      <c r="B114" t="s">
        <v>25</v>
      </c>
      <c r="C114" t="s">
        <v>58</v>
      </c>
      <c r="D114" t="s">
        <v>27</v>
      </c>
      <c r="E114" t="s">
        <v>28</v>
      </c>
      <c r="H114" t="s">
        <v>114</v>
      </c>
      <c r="I114">
        <v>19.399999999999999</v>
      </c>
      <c r="J114" s="6">
        <f t="shared" si="7"/>
        <v>0.19399999999999998</v>
      </c>
      <c r="K114" s="10">
        <v>44089</v>
      </c>
      <c r="L114" t="s">
        <v>44</v>
      </c>
      <c r="M114" s="8">
        <v>100</v>
      </c>
      <c r="N114" s="9">
        <f t="shared" si="6"/>
        <v>19.399999999999999</v>
      </c>
      <c r="O114" s="9">
        <v>0</v>
      </c>
      <c r="P114" t="s">
        <v>31</v>
      </c>
      <c r="Q114" t="s">
        <v>45</v>
      </c>
      <c r="R114" t="s">
        <v>33</v>
      </c>
      <c r="S114" t="s">
        <v>34</v>
      </c>
      <c r="T114" t="s">
        <v>35</v>
      </c>
      <c r="U114" s="6" t="s">
        <v>36</v>
      </c>
      <c r="V114" t="s">
        <v>37</v>
      </c>
      <c r="X114" t="s">
        <v>38</v>
      </c>
    </row>
    <row r="115" spans="1:24" x14ac:dyDescent="0.25">
      <c r="A115" t="s">
        <v>275</v>
      </c>
      <c r="B115" t="s">
        <v>61</v>
      </c>
      <c r="C115" t="s">
        <v>55</v>
      </c>
      <c r="D115" t="s">
        <v>41</v>
      </c>
      <c r="E115" t="s">
        <v>42</v>
      </c>
      <c r="H115" t="s">
        <v>276</v>
      </c>
      <c r="I115">
        <v>47.6</v>
      </c>
      <c r="J115" s="6">
        <f t="shared" si="7"/>
        <v>0.47600000000000003</v>
      </c>
      <c r="K115" s="10">
        <v>44098</v>
      </c>
      <c r="L115" t="s">
        <v>277</v>
      </c>
      <c r="M115" s="8">
        <v>1000</v>
      </c>
      <c r="N115" s="9">
        <f t="shared" si="6"/>
        <v>476.00000000000006</v>
      </c>
      <c r="O115" s="9" t="s">
        <v>51</v>
      </c>
      <c r="P115" t="s">
        <v>31</v>
      </c>
      <c r="Q115" t="s">
        <v>45</v>
      </c>
      <c r="R115" t="s">
        <v>33</v>
      </c>
      <c r="S115" t="s">
        <v>64</v>
      </c>
      <c r="T115" t="s">
        <v>65</v>
      </c>
      <c r="U115" s="6" t="s">
        <v>36</v>
      </c>
      <c r="V115" t="s">
        <v>37</v>
      </c>
    </row>
    <row r="116" spans="1:24" x14ac:dyDescent="0.25">
      <c r="A116" t="s">
        <v>278</v>
      </c>
      <c r="B116" t="s">
        <v>25</v>
      </c>
      <c r="C116" t="s">
        <v>279</v>
      </c>
      <c r="D116" t="s">
        <v>27</v>
      </c>
      <c r="E116" t="s">
        <v>28</v>
      </c>
      <c r="H116" t="s">
        <v>182</v>
      </c>
      <c r="I116">
        <v>2.15</v>
      </c>
      <c r="J116" s="6">
        <f t="shared" si="7"/>
        <v>2.1499999999999998E-2</v>
      </c>
      <c r="K116" s="10">
        <v>44075</v>
      </c>
      <c r="L116" t="s">
        <v>280</v>
      </c>
      <c r="M116" s="8">
        <v>35000</v>
      </c>
      <c r="N116" s="9">
        <f t="shared" si="6"/>
        <v>752.49999999999989</v>
      </c>
      <c r="O116" s="9">
        <f>2074/3</f>
        <v>691.33333333333337</v>
      </c>
      <c r="P116" t="s">
        <v>31</v>
      </c>
      <c r="Q116" t="s">
        <v>45</v>
      </c>
      <c r="R116" t="s">
        <v>33</v>
      </c>
      <c r="S116" t="s">
        <v>34</v>
      </c>
      <c r="T116" t="s">
        <v>35</v>
      </c>
      <c r="U116" s="6" t="s">
        <v>36</v>
      </c>
      <c r="V116" t="s">
        <v>37</v>
      </c>
      <c r="X116" s="12" t="s">
        <v>249</v>
      </c>
    </row>
    <row r="117" spans="1:24" x14ac:dyDescent="0.25">
      <c r="A117" t="s">
        <v>281</v>
      </c>
      <c r="B117" t="s">
        <v>61</v>
      </c>
      <c r="C117" t="s">
        <v>144</v>
      </c>
      <c r="D117" t="s">
        <v>27</v>
      </c>
      <c r="E117" t="s">
        <v>28</v>
      </c>
      <c r="H117" t="s">
        <v>29</v>
      </c>
      <c r="I117">
        <v>70</v>
      </c>
      <c r="J117" s="6">
        <f t="shared" si="7"/>
        <v>0.7</v>
      </c>
      <c r="K117" s="10">
        <v>44075</v>
      </c>
      <c r="L117" t="s">
        <v>44</v>
      </c>
      <c r="M117" s="8">
        <v>100</v>
      </c>
      <c r="N117" s="9">
        <f t="shared" si="6"/>
        <v>70</v>
      </c>
      <c r="O117" s="9" t="s">
        <v>51</v>
      </c>
      <c r="P117" t="s">
        <v>31</v>
      </c>
      <c r="Q117" t="s">
        <v>45</v>
      </c>
      <c r="R117" t="s">
        <v>33</v>
      </c>
      <c r="S117" t="s">
        <v>64</v>
      </c>
      <c r="T117" t="s">
        <v>65</v>
      </c>
      <c r="U117" s="6" t="s">
        <v>36</v>
      </c>
      <c r="V117" t="s">
        <v>37</v>
      </c>
    </row>
    <row r="118" spans="1:24" x14ac:dyDescent="0.25">
      <c r="A118" t="s">
        <v>282</v>
      </c>
      <c r="B118" s="11" t="s">
        <v>61</v>
      </c>
      <c r="C118" t="s">
        <v>55</v>
      </c>
      <c r="D118" t="s">
        <v>27</v>
      </c>
      <c r="E118" t="s">
        <v>28</v>
      </c>
      <c r="H118" t="s">
        <v>27</v>
      </c>
      <c r="J118" s="6">
        <f t="shared" si="7"/>
        <v>1</v>
      </c>
      <c r="K118" s="10">
        <v>44138</v>
      </c>
      <c r="L118" t="s">
        <v>91</v>
      </c>
      <c r="M118" s="8">
        <v>500</v>
      </c>
      <c r="N118" s="9">
        <f t="shared" si="6"/>
        <v>500</v>
      </c>
      <c r="O118" s="9" t="s">
        <v>51</v>
      </c>
      <c r="P118" t="s">
        <v>31</v>
      </c>
      <c r="Q118" t="s">
        <v>45</v>
      </c>
      <c r="R118" t="s">
        <v>33</v>
      </c>
      <c r="S118" t="s">
        <v>64</v>
      </c>
      <c r="T118" t="s">
        <v>65</v>
      </c>
      <c r="U118" s="6" t="s">
        <v>36</v>
      </c>
      <c r="V118" t="s">
        <v>37</v>
      </c>
    </row>
    <row r="119" spans="1:24" x14ac:dyDescent="0.25">
      <c r="A119" t="s">
        <v>283</v>
      </c>
      <c r="B119" s="11" t="s">
        <v>61</v>
      </c>
      <c r="C119" t="s">
        <v>284</v>
      </c>
      <c r="D119" t="s">
        <v>27</v>
      </c>
      <c r="E119" t="s">
        <v>28</v>
      </c>
      <c r="H119" t="s">
        <v>187</v>
      </c>
      <c r="I119">
        <v>17.100000000000001</v>
      </c>
      <c r="J119" s="6">
        <f t="shared" si="7"/>
        <v>0.17100000000000001</v>
      </c>
      <c r="K119" s="10">
        <v>44076</v>
      </c>
      <c r="L119" t="s">
        <v>44</v>
      </c>
      <c r="M119" s="8">
        <v>100</v>
      </c>
      <c r="N119" s="9">
        <f t="shared" si="6"/>
        <v>17.100000000000001</v>
      </c>
      <c r="O119" s="9" t="s">
        <v>51</v>
      </c>
      <c r="P119" t="s">
        <v>31</v>
      </c>
      <c r="Q119" t="s">
        <v>45</v>
      </c>
      <c r="R119" t="s">
        <v>33</v>
      </c>
      <c r="S119" t="s">
        <v>64</v>
      </c>
      <c r="T119" t="s">
        <v>65</v>
      </c>
      <c r="U119" s="6" t="s">
        <v>36</v>
      </c>
      <c r="V119" t="s">
        <v>37</v>
      </c>
    </row>
    <row r="120" spans="1:24" x14ac:dyDescent="0.25">
      <c r="A120" t="s">
        <v>285</v>
      </c>
      <c r="B120" t="s">
        <v>25</v>
      </c>
      <c r="C120" t="s">
        <v>144</v>
      </c>
      <c r="D120" t="s">
        <v>27</v>
      </c>
      <c r="E120" t="s">
        <v>28</v>
      </c>
      <c r="H120" t="s">
        <v>286</v>
      </c>
      <c r="I120">
        <v>9.9</v>
      </c>
      <c r="J120" s="6">
        <f t="shared" si="7"/>
        <v>9.9000000000000005E-2</v>
      </c>
      <c r="K120" s="10">
        <v>44089</v>
      </c>
      <c r="L120" t="s">
        <v>44</v>
      </c>
      <c r="M120" s="8">
        <v>100</v>
      </c>
      <c r="N120" s="9">
        <f t="shared" si="6"/>
        <v>9.9</v>
      </c>
      <c r="O120" s="9">
        <f>900/2</f>
        <v>450</v>
      </c>
      <c r="P120" t="s">
        <v>31</v>
      </c>
      <c r="Q120" t="s">
        <v>45</v>
      </c>
      <c r="R120" t="s">
        <v>33</v>
      </c>
      <c r="S120" t="s">
        <v>34</v>
      </c>
      <c r="T120" t="s">
        <v>35</v>
      </c>
      <c r="U120" s="6" t="s">
        <v>36</v>
      </c>
      <c r="V120" t="s">
        <v>37</v>
      </c>
      <c r="X120" t="s">
        <v>234</v>
      </c>
    </row>
    <row r="121" spans="1:24" x14ac:dyDescent="0.25">
      <c r="A121" t="s">
        <v>287</v>
      </c>
      <c r="B121" s="11" t="s">
        <v>288</v>
      </c>
      <c r="C121" t="s">
        <v>58</v>
      </c>
      <c r="D121" t="s">
        <v>289</v>
      </c>
      <c r="E121" t="s">
        <v>290</v>
      </c>
      <c r="G121" t="s">
        <v>291</v>
      </c>
      <c r="H121" t="s">
        <v>292</v>
      </c>
      <c r="I121" s="14">
        <v>25</v>
      </c>
      <c r="J121" s="6">
        <f t="shared" ref="J121:J124" si="8">IF(ISBLANK(I121), 1, I121/100)</f>
        <v>0.25</v>
      </c>
      <c r="K121" s="14"/>
      <c r="L121" t="s">
        <v>293</v>
      </c>
      <c r="M121" s="8">
        <v>6016</v>
      </c>
      <c r="N121" s="9">
        <f t="shared" ref="N121:N184" si="9">J121*M121</f>
        <v>1504</v>
      </c>
      <c r="O121" s="9" t="s">
        <v>51</v>
      </c>
      <c r="P121" t="s">
        <v>294</v>
      </c>
      <c r="R121" t="s">
        <v>295</v>
      </c>
      <c r="S121" t="s">
        <v>296</v>
      </c>
      <c r="T121" t="s">
        <v>297</v>
      </c>
      <c r="U121" s="6" t="s">
        <v>36</v>
      </c>
      <c r="V121" t="s">
        <v>298</v>
      </c>
      <c r="W121">
        <v>1</v>
      </c>
    </row>
    <row r="122" spans="1:24" x14ac:dyDescent="0.25">
      <c r="A122" t="s">
        <v>299</v>
      </c>
      <c r="B122" s="11" t="s">
        <v>25</v>
      </c>
      <c r="C122" t="s">
        <v>113</v>
      </c>
      <c r="D122" t="s">
        <v>289</v>
      </c>
      <c r="E122" t="s">
        <v>290</v>
      </c>
      <c r="G122" t="s">
        <v>291</v>
      </c>
      <c r="H122" t="s">
        <v>300</v>
      </c>
      <c r="I122" s="14">
        <v>22.6</v>
      </c>
      <c r="J122" s="6">
        <f t="shared" si="8"/>
        <v>0.22600000000000001</v>
      </c>
      <c r="K122" s="14"/>
      <c r="L122" t="s">
        <v>301</v>
      </c>
      <c r="M122" s="8">
        <v>600</v>
      </c>
      <c r="N122" s="9">
        <f t="shared" si="9"/>
        <v>135.6</v>
      </c>
      <c r="O122" s="9" t="s">
        <v>51</v>
      </c>
      <c r="P122" t="s">
        <v>294</v>
      </c>
      <c r="R122" t="s">
        <v>295</v>
      </c>
      <c r="S122" t="s">
        <v>302</v>
      </c>
      <c r="T122" t="s">
        <v>303</v>
      </c>
      <c r="U122" s="6" t="s">
        <v>36</v>
      </c>
      <c r="V122" t="s">
        <v>298</v>
      </c>
      <c r="W122">
        <v>3</v>
      </c>
    </row>
    <row r="123" spans="1:24" x14ac:dyDescent="0.25">
      <c r="A123" t="s">
        <v>304</v>
      </c>
      <c r="B123" s="11" t="s">
        <v>288</v>
      </c>
      <c r="C123" t="s">
        <v>305</v>
      </c>
      <c r="D123" t="s">
        <v>289</v>
      </c>
      <c r="E123" t="s">
        <v>290</v>
      </c>
      <c r="G123" t="s">
        <v>291</v>
      </c>
      <c r="H123" t="s">
        <v>306</v>
      </c>
      <c r="I123" s="14">
        <v>21.6</v>
      </c>
      <c r="J123" s="6">
        <f t="shared" si="8"/>
        <v>0.21600000000000003</v>
      </c>
      <c r="K123" s="14"/>
      <c r="L123" t="s">
        <v>307</v>
      </c>
      <c r="M123" s="8">
        <v>8320</v>
      </c>
      <c r="N123" s="9">
        <f t="shared" si="9"/>
        <v>1797.1200000000001</v>
      </c>
      <c r="O123" s="9" t="s">
        <v>51</v>
      </c>
      <c r="P123" t="s">
        <v>294</v>
      </c>
      <c r="R123" t="s">
        <v>295</v>
      </c>
      <c r="S123" t="s">
        <v>296</v>
      </c>
      <c r="T123" t="s">
        <v>297</v>
      </c>
      <c r="U123" s="6" t="s">
        <v>36</v>
      </c>
      <c r="V123" t="s">
        <v>298</v>
      </c>
      <c r="W123">
        <v>3</v>
      </c>
    </row>
    <row r="124" spans="1:24" x14ac:dyDescent="0.25">
      <c r="A124" t="s">
        <v>308</v>
      </c>
      <c r="B124" s="11" t="s">
        <v>288</v>
      </c>
      <c r="C124" t="s">
        <v>127</v>
      </c>
      <c r="D124" t="s">
        <v>289</v>
      </c>
      <c r="E124" t="s">
        <v>290</v>
      </c>
      <c r="G124" t="s">
        <v>291</v>
      </c>
      <c r="H124" t="s">
        <v>309</v>
      </c>
      <c r="I124" s="14">
        <v>25</v>
      </c>
      <c r="J124" s="6">
        <f t="shared" si="8"/>
        <v>0.25</v>
      </c>
      <c r="K124" s="14"/>
      <c r="L124" t="s">
        <v>91</v>
      </c>
      <c r="M124" s="8">
        <v>500</v>
      </c>
      <c r="N124" s="9">
        <f t="shared" si="9"/>
        <v>125</v>
      </c>
      <c r="O124" s="9" t="s">
        <v>51</v>
      </c>
      <c r="P124" t="s">
        <v>310</v>
      </c>
      <c r="R124" t="s">
        <v>295</v>
      </c>
      <c r="S124" t="s">
        <v>296</v>
      </c>
      <c r="T124" t="s">
        <v>297</v>
      </c>
      <c r="U124" s="6" t="s">
        <v>36</v>
      </c>
      <c r="V124" t="s">
        <v>298</v>
      </c>
      <c r="W124">
        <v>3</v>
      </c>
    </row>
    <row r="125" spans="1:24" x14ac:dyDescent="0.25">
      <c r="A125" t="s">
        <v>311</v>
      </c>
      <c r="B125" s="11" t="s">
        <v>312</v>
      </c>
      <c r="C125" t="s">
        <v>305</v>
      </c>
      <c r="D125" t="s">
        <v>289</v>
      </c>
      <c r="E125" t="s">
        <v>290</v>
      </c>
      <c r="G125" t="s">
        <v>291</v>
      </c>
      <c r="H125" t="s">
        <v>309</v>
      </c>
      <c r="I125" t="s">
        <v>313</v>
      </c>
      <c r="J125" s="6">
        <v>0.27500000000000002</v>
      </c>
      <c r="K125"/>
      <c r="L125" t="s">
        <v>314</v>
      </c>
      <c r="M125" s="8">
        <v>140</v>
      </c>
      <c r="N125" s="9">
        <f t="shared" si="9"/>
        <v>38.5</v>
      </c>
      <c r="O125" s="9" t="s">
        <v>51</v>
      </c>
      <c r="P125" t="s">
        <v>294</v>
      </c>
      <c r="R125" t="s">
        <v>295</v>
      </c>
      <c r="S125" t="s">
        <v>315</v>
      </c>
      <c r="T125" t="s">
        <v>316</v>
      </c>
      <c r="U125" s="6" t="s">
        <v>36</v>
      </c>
      <c r="V125" t="s">
        <v>298</v>
      </c>
      <c r="W125">
        <v>3</v>
      </c>
    </row>
    <row r="126" spans="1:24" x14ac:dyDescent="0.25">
      <c r="A126" t="s">
        <v>317</v>
      </c>
      <c r="B126" s="11" t="s">
        <v>288</v>
      </c>
      <c r="C126" t="s">
        <v>318</v>
      </c>
      <c r="D126" t="s">
        <v>289</v>
      </c>
      <c r="E126" t="s">
        <v>290</v>
      </c>
      <c r="G126" t="s">
        <v>291</v>
      </c>
      <c r="H126" t="s">
        <v>319</v>
      </c>
      <c r="I126" s="14">
        <v>12.62</v>
      </c>
      <c r="J126" s="6">
        <f t="shared" ref="J126:J135" si="10">IF(ISBLANK(I126), 1, I126/100)</f>
        <v>0.12619999999999998</v>
      </c>
      <c r="K126" s="14"/>
      <c r="L126" t="s">
        <v>320</v>
      </c>
      <c r="M126" s="8">
        <v>480</v>
      </c>
      <c r="N126" s="9">
        <f t="shared" si="9"/>
        <v>60.575999999999993</v>
      </c>
      <c r="O126" s="9" t="s">
        <v>51</v>
      </c>
      <c r="P126" t="s">
        <v>294</v>
      </c>
      <c r="R126" t="s">
        <v>295</v>
      </c>
      <c r="S126" t="s">
        <v>296</v>
      </c>
      <c r="T126" t="s">
        <v>297</v>
      </c>
      <c r="U126" s="6" t="s">
        <v>36</v>
      </c>
      <c r="V126" t="s">
        <v>298</v>
      </c>
      <c r="W126">
        <v>3</v>
      </c>
    </row>
    <row r="127" spans="1:24" x14ac:dyDescent="0.25">
      <c r="A127" t="s">
        <v>321</v>
      </c>
      <c r="B127" s="11" t="s">
        <v>322</v>
      </c>
      <c r="C127" t="s">
        <v>149</v>
      </c>
      <c r="D127" t="s">
        <v>289</v>
      </c>
      <c r="E127" t="s">
        <v>290</v>
      </c>
      <c r="G127" t="s">
        <v>291</v>
      </c>
      <c r="H127" t="s">
        <v>323</v>
      </c>
      <c r="I127" s="14">
        <v>14.1</v>
      </c>
      <c r="J127" s="6">
        <f t="shared" si="10"/>
        <v>0.14099999999999999</v>
      </c>
      <c r="K127" s="14"/>
      <c r="L127" t="s">
        <v>324</v>
      </c>
      <c r="M127" s="8">
        <v>2200000</v>
      </c>
      <c r="N127" s="9">
        <f t="shared" si="9"/>
        <v>310199.99999999994</v>
      </c>
      <c r="O127" s="9" t="s">
        <v>51</v>
      </c>
      <c r="P127" t="s">
        <v>294</v>
      </c>
      <c r="R127" t="s">
        <v>295</v>
      </c>
      <c r="S127" t="s">
        <v>325</v>
      </c>
      <c r="T127" t="s">
        <v>326</v>
      </c>
      <c r="U127" s="6" t="s">
        <v>36</v>
      </c>
      <c r="V127" t="s">
        <v>298</v>
      </c>
      <c r="W127">
        <v>3</v>
      </c>
    </row>
    <row r="128" spans="1:24" x14ac:dyDescent="0.25">
      <c r="A128" t="s">
        <v>327</v>
      </c>
      <c r="B128" s="11" t="s">
        <v>25</v>
      </c>
      <c r="C128" t="s">
        <v>328</v>
      </c>
      <c r="D128" t="s">
        <v>289</v>
      </c>
      <c r="E128" t="s">
        <v>290</v>
      </c>
      <c r="G128" t="s">
        <v>291</v>
      </c>
      <c r="H128" t="s">
        <v>329</v>
      </c>
      <c r="I128" s="14">
        <v>14.1</v>
      </c>
      <c r="J128" s="6">
        <f t="shared" si="10"/>
        <v>0.14099999999999999</v>
      </c>
      <c r="K128" s="14"/>
      <c r="L128" t="s">
        <v>330</v>
      </c>
      <c r="M128" s="8">
        <v>480</v>
      </c>
      <c r="N128" s="9">
        <f t="shared" si="9"/>
        <v>67.679999999999993</v>
      </c>
      <c r="O128" s="9" t="s">
        <v>51</v>
      </c>
      <c r="P128" t="s">
        <v>294</v>
      </c>
      <c r="R128" t="s">
        <v>295</v>
      </c>
      <c r="S128" t="s">
        <v>302</v>
      </c>
      <c r="T128" t="s">
        <v>303</v>
      </c>
      <c r="U128" s="6" t="s">
        <v>36</v>
      </c>
      <c r="V128" t="s">
        <v>298</v>
      </c>
      <c r="W128">
        <v>3</v>
      </c>
    </row>
    <row r="129" spans="1:23" x14ac:dyDescent="0.25">
      <c r="A129" t="s">
        <v>331</v>
      </c>
      <c r="B129" s="11" t="s">
        <v>25</v>
      </c>
      <c r="C129" t="s">
        <v>93</v>
      </c>
      <c r="D129" t="s">
        <v>289</v>
      </c>
      <c r="E129" t="s">
        <v>290</v>
      </c>
      <c r="G129" t="s">
        <v>291</v>
      </c>
      <c r="H129" t="s">
        <v>332</v>
      </c>
      <c r="I129" s="14">
        <v>29.8</v>
      </c>
      <c r="J129" s="6">
        <f t="shared" si="10"/>
        <v>0.29799999999999999</v>
      </c>
      <c r="K129" s="14"/>
      <c r="L129" t="s">
        <v>333</v>
      </c>
      <c r="M129" s="8">
        <v>3000</v>
      </c>
      <c r="N129" s="9">
        <f t="shared" si="9"/>
        <v>894</v>
      </c>
      <c r="O129" s="9" t="s">
        <v>51</v>
      </c>
      <c r="P129" t="s">
        <v>334</v>
      </c>
      <c r="R129" t="s">
        <v>295</v>
      </c>
      <c r="S129" t="s">
        <v>302</v>
      </c>
      <c r="T129" t="s">
        <v>303</v>
      </c>
      <c r="U129" s="6" t="s">
        <v>36</v>
      </c>
      <c r="V129" t="s">
        <v>298</v>
      </c>
      <c r="W129">
        <v>3</v>
      </c>
    </row>
    <row r="130" spans="1:23" x14ac:dyDescent="0.25">
      <c r="A130" t="s">
        <v>335</v>
      </c>
      <c r="B130" s="11" t="s">
        <v>25</v>
      </c>
      <c r="C130" t="s">
        <v>224</v>
      </c>
      <c r="D130" t="s">
        <v>289</v>
      </c>
      <c r="E130" t="s">
        <v>290</v>
      </c>
      <c r="G130" t="s">
        <v>291</v>
      </c>
      <c r="H130" t="s">
        <v>336</v>
      </c>
      <c r="I130" s="14">
        <v>14.1</v>
      </c>
      <c r="J130" s="6">
        <f t="shared" si="10"/>
        <v>0.14099999999999999</v>
      </c>
      <c r="K130" s="14"/>
      <c r="L130" t="s">
        <v>337</v>
      </c>
      <c r="M130" s="8">
        <v>2400</v>
      </c>
      <c r="N130" s="9">
        <f t="shared" si="9"/>
        <v>338.4</v>
      </c>
      <c r="O130" s="9" t="s">
        <v>51</v>
      </c>
      <c r="P130" t="s">
        <v>294</v>
      </c>
      <c r="R130" t="s">
        <v>295</v>
      </c>
      <c r="S130" t="s">
        <v>302</v>
      </c>
      <c r="T130" t="s">
        <v>303</v>
      </c>
      <c r="U130" s="6" t="s">
        <v>36</v>
      </c>
      <c r="V130" t="s">
        <v>298</v>
      </c>
      <c r="W130">
        <v>3</v>
      </c>
    </row>
    <row r="131" spans="1:23" x14ac:dyDescent="0.25">
      <c r="A131" t="s">
        <v>338</v>
      </c>
      <c r="B131" s="11" t="s">
        <v>25</v>
      </c>
      <c r="C131" t="s">
        <v>155</v>
      </c>
      <c r="D131" t="s">
        <v>289</v>
      </c>
      <c r="E131" t="s">
        <v>290</v>
      </c>
      <c r="G131" t="s">
        <v>291</v>
      </c>
      <c r="H131" t="s">
        <v>339</v>
      </c>
      <c r="I131" s="14">
        <v>24</v>
      </c>
      <c r="J131" s="6">
        <f t="shared" si="10"/>
        <v>0.24</v>
      </c>
      <c r="K131" s="14"/>
      <c r="L131" t="s">
        <v>340</v>
      </c>
      <c r="M131" s="8">
        <v>12800</v>
      </c>
      <c r="N131" s="9">
        <f t="shared" si="9"/>
        <v>3072</v>
      </c>
      <c r="O131" s="9" t="s">
        <v>51</v>
      </c>
      <c r="P131" t="s">
        <v>294</v>
      </c>
      <c r="R131" t="s">
        <v>295</v>
      </c>
      <c r="S131" t="s">
        <v>302</v>
      </c>
      <c r="T131" t="s">
        <v>303</v>
      </c>
      <c r="U131" s="6" t="s">
        <v>98</v>
      </c>
      <c r="V131" t="s">
        <v>298</v>
      </c>
      <c r="W131">
        <v>3</v>
      </c>
    </row>
    <row r="132" spans="1:23" x14ac:dyDescent="0.25">
      <c r="A132" t="s">
        <v>341</v>
      </c>
      <c r="B132" s="11" t="s">
        <v>47</v>
      </c>
      <c r="C132" t="s">
        <v>101</v>
      </c>
      <c r="D132" t="s">
        <v>289</v>
      </c>
      <c r="E132" t="s">
        <v>290</v>
      </c>
      <c r="G132" t="s">
        <v>291</v>
      </c>
      <c r="H132" t="s">
        <v>342</v>
      </c>
      <c r="I132" s="14">
        <v>17.8</v>
      </c>
      <c r="J132" s="6">
        <f t="shared" si="10"/>
        <v>0.17800000000000002</v>
      </c>
      <c r="K132" s="14"/>
      <c r="L132" t="s">
        <v>343</v>
      </c>
      <c r="M132" s="8">
        <v>3300</v>
      </c>
      <c r="N132" s="9">
        <f t="shared" si="9"/>
        <v>587.40000000000009</v>
      </c>
      <c r="O132" s="9" t="s">
        <v>51</v>
      </c>
      <c r="P132" t="s">
        <v>294</v>
      </c>
      <c r="R132" t="s">
        <v>295</v>
      </c>
      <c r="S132" t="s">
        <v>344</v>
      </c>
      <c r="T132" t="s">
        <v>345</v>
      </c>
      <c r="U132" s="6" t="s">
        <v>98</v>
      </c>
      <c r="V132" t="s">
        <v>298</v>
      </c>
      <c r="W132">
        <v>3</v>
      </c>
    </row>
    <row r="133" spans="1:23" x14ac:dyDescent="0.25">
      <c r="A133" t="s">
        <v>346</v>
      </c>
      <c r="B133" s="11" t="s">
        <v>25</v>
      </c>
      <c r="C133" t="s">
        <v>113</v>
      </c>
      <c r="D133" t="s">
        <v>289</v>
      </c>
      <c r="E133" t="s">
        <v>290</v>
      </c>
      <c r="G133" t="s">
        <v>291</v>
      </c>
      <c r="H133" t="s">
        <v>329</v>
      </c>
      <c r="I133" s="14">
        <v>12.62</v>
      </c>
      <c r="J133" s="6">
        <f t="shared" si="10"/>
        <v>0.12619999999999998</v>
      </c>
      <c r="K133" s="14"/>
      <c r="L133" t="s">
        <v>347</v>
      </c>
      <c r="M133" s="8">
        <v>200</v>
      </c>
      <c r="N133" s="9">
        <f t="shared" si="9"/>
        <v>25.239999999999995</v>
      </c>
      <c r="O133" s="9" t="s">
        <v>51</v>
      </c>
      <c r="P133" t="s">
        <v>334</v>
      </c>
      <c r="R133" t="s">
        <v>295</v>
      </c>
      <c r="S133" t="s">
        <v>302</v>
      </c>
      <c r="T133" t="s">
        <v>303</v>
      </c>
      <c r="U133" s="6" t="s">
        <v>36</v>
      </c>
      <c r="V133" t="s">
        <v>298</v>
      </c>
      <c r="W133">
        <v>3</v>
      </c>
    </row>
    <row r="134" spans="1:23" x14ac:dyDescent="0.25">
      <c r="A134" t="s">
        <v>348</v>
      </c>
      <c r="B134" s="11" t="s">
        <v>288</v>
      </c>
      <c r="C134" t="s">
        <v>144</v>
      </c>
      <c r="D134" t="s">
        <v>289</v>
      </c>
      <c r="E134" t="s">
        <v>290</v>
      </c>
      <c r="G134" t="s">
        <v>291</v>
      </c>
      <c r="H134" t="s">
        <v>349</v>
      </c>
      <c r="I134" s="14">
        <v>17.57</v>
      </c>
      <c r="J134" s="6">
        <f t="shared" si="10"/>
        <v>0.1757</v>
      </c>
      <c r="K134" s="14"/>
      <c r="L134" t="s">
        <v>350</v>
      </c>
      <c r="M134" s="8">
        <v>2520</v>
      </c>
      <c r="N134" s="9">
        <f t="shared" si="9"/>
        <v>442.76400000000001</v>
      </c>
      <c r="O134" s="9" t="s">
        <v>51</v>
      </c>
      <c r="P134" t="s">
        <v>334</v>
      </c>
      <c r="R134" t="s">
        <v>295</v>
      </c>
      <c r="S134" t="s">
        <v>296</v>
      </c>
      <c r="T134" t="s">
        <v>297</v>
      </c>
      <c r="U134" s="6" t="s">
        <v>36</v>
      </c>
      <c r="V134" t="s">
        <v>298</v>
      </c>
      <c r="W134">
        <v>1</v>
      </c>
    </row>
    <row r="135" spans="1:23" x14ac:dyDescent="0.25">
      <c r="A135" t="s">
        <v>351</v>
      </c>
      <c r="B135" s="11" t="s">
        <v>25</v>
      </c>
      <c r="C135" t="s">
        <v>352</v>
      </c>
      <c r="D135" t="s">
        <v>289</v>
      </c>
      <c r="E135" t="s">
        <v>290</v>
      </c>
      <c r="G135" t="s">
        <v>291</v>
      </c>
      <c r="H135" t="s">
        <v>300</v>
      </c>
      <c r="I135" s="14">
        <v>22.6</v>
      </c>
      <c r="J135" s="6">
        <f t="shared" si="10"/>
        <v>0.22600000000000001</v>
      </c>
      <c r="K135" s="14"/>
      <c r="L135" t="s">
        <v>353</v>
      </c>
      <c r="M135" s="8">
        <v>300</v>
      </c>
      <c r="N135" s="9">
        <f t="shared" si="9"/>
        <v>67.8</v>
      </c>
      <c r="O135" s="9" t="s">
        <v>51</v>
      </c>
      <c r="P135" t="s">
        <v>294</v>
      </c>
      <c r="R135" t="s">
        <v>295</v>
      </c>
      <c r="S135" t="s">
        <v>302</v>
      </c>
      <c r="T135" t="s">
        <v>303</v>
      </c>
      <c r="U135" s="6" t="s">
        <v>36</v>
      </c>
      <c r="V135" t="s">
        <v>298</v>
      </c>
      <c r="W135">
        <v>3</v>
      </c>
    </row>
    <row r="136" spans="1:23" x14ac:dyDescent="0.25">
      <c r="A136" t="s">
        <v>354</v>
      </c>
      <c r="B136" s="11" t="s">
        <v>312</v>
      </c>
      <c r="C136" t="s">
        <v>318</v>
      </c>
      <c r="D136" t="s">
        <v>289</v>
      </c>
      <c r="E136" t="s">
        <v>290</v>
      </c>
      <c r="G136" t="s">
        <v>291</v>
      </c>
      <c r="H136" t="s">
        <v>309</v>
      </c>
      <c r="I136" t="s">
        <v>313</v>
      </c>
      <c r="J136" s="6">
        <v>0.27500000000000002</v>
      </c>
      <c r="K136"/>
      <c r="L136" t="s">
        <v>314</v>
      </c>
      <c r="M136" s="8">
        <v>140</v>
      </c>
      <c r="N136" s="9">
        <f t="shared" si="9"/>
        <v>38.5</v>
      </c>
      <c r="O136" s="9" t="s">
        <v>51</v>
      </c>
      <c r="P136" t="s">
        <v>310</v>
      </c>
      <c r="R136" t="s">
        <v>295</v>
      </c>
      <c r="S136" t="s">
        <v>315</v>
      </c>
      <c r="T136" t="s">
        <v>316</v>
      </c>
      <c r="U136" s="6" t="s">
        <v>36</v>
      </c>
      <c r="V136" t="s">
        <v>298</v>
      </c>
      <c r="W136">
        <v>3</v>
      </c>
    </row>
    <row r="137" spans="1:23" x14ac:dyDescent="0.25">
      <c r="A137" t="s">
        <v>355</v>
      </c>
      <c r="B137" s="11" t="s">
        <v>288</v>
      </c>
      <c r="C137" t="s">
        <v>356</v>
      </c>
      <c r="D137" t="s">
        <v>289</v>
      </c>
      <c r="E137" t="s">
        <v>290</v>
      </c>
      <c r="G137" t="s">
        <v>291</v>
      </c>
      <c r="H137" t="s">
        <v>357</v>
      </c>
      <c r="I137" s="14">
        <v>15.24</v>
      </c>
      <c r="J137" s="6">
        <f t="shared" ref="J137:J159" si="11">IF(ISBLANK(I137), 1, I137/100)</f>
        <v>0.15240000000000001</v>
      </c>
      <c r="K137" s="14"/>
      <c r="L137" t="s">
        <v>358</v>
      </c>
      <c r="M137" s="8">
        <v>1440</v>
      </c>
      <c r="N137" s="9">
        <f t="shared" si="9"/>
        <v>219.45600000000002</v>
      </c>
      <c r="O137" s="9" t="s">
        <v>51</v>
      </c>
      <c r="P137" t="s">
        <v>294</v>
      </c>
      <c r="R137" t="s">
        <v>295</v>
      </c>
      <c r="S137" t="s">
        <v>296</v>
      </c>
      <c r="T137" t="s">
        <v>297</v>
      </c>
      <c r="U137" s="6" t="s">
        <v>98</v>
      </c>
      <c r="V137" t="s">
        <v>298</v>
      </c>
      <c r="W137">
        <v>3</v>
      </c>
    </row>
    <row r="138" spans="1:23" x14ac:dyDescent="0.25">
      <c r="A138" t="s">
        <v>359</v>
      </c>
      <c r="B138" s="11" t="s">
        <v>25</v>
      </c>
      <c r="C138" t="s">
        <v>40</v>
      </c>
      <c r="D138" t="s">
        <v>289</v>
      </c>
      <c r="E138" t="s">
        <v>290</v>
      </c>
      <c r="G138" t="s">
        <v>291</v>
      </c>
      <c r="H138" t="s">
        <v>360</v>
      </c>
      <c r="I138" s="14">
        <v>48</v>
      </c>
      <c r="J138" s="6">
        <f t="shared" si="11"/>
        <v>0.48</v>
      </c>
      <c r="K138" s="14"/>
      <c r="L138" t="s">
        <v>361</v>
      </c>
      <c r="M138" s="8">
        <v>1920</v>
      </c>
      <c r="N138" s="9">
        <f t="shared" si="9"/>
        <v>921.59999999999991</v>
      </c>
      <c r="O138" s="9" t="s">
        <v>51</v>
      </c>
      <c r="P138" t="s">
        <v>294</v>
      </c>
      <c r="R138" t="s">
        <v>295</v>
      </c>
      <c r="S138" t="s">
        <v>302</v>
      </c>
      <c r="T138" t="s">
        <v>303</v>
      </c>
      <c r="U138" s="6" t="s">
        <v>36</v>
      </c>
      <c r="V138" t="s">
        <v>298</v>
      </c>
      <c r="W138">
        <v>3</v>
      </c>
    </row>
    <row r="139" spans="1:23" x14ac:dyDescent="0.25">
      <c r="A139" t="s">
        <v>362</v>
      </c>
      <c r="B139" s="11" t="s">
        <v>288</v>
      </c>
      <c r="C139" t="s">
        <v>197</v>
      </c>
      <c r="D139" t="s">
        <v>289</v>
      </c>
      <c r="E139" t="s">
        <v>290</v>
      </c>
      <c r="G139" t="s">
        <v>291</v>
      </c>
      <c r="H139" t="s">
        <v>339</v>
      </c>
      <c r="I139" s="14">
        <v>24</v>
      </c>
      <c r="J139" s="6">
        <f t="shared" si="11"/>
        <v>0.24</v>
      </c>
      <c r="K139" s="14"/>
      <c r="L139" t="s">
        <v>363</v>
      </c>
      <c r="M139" s="8">
        <v>49920</v>
      </c>
      <c r="N139" s="9">
        <f t="shared" si="9"/>
        <v>11980.8</v>
      </c>
      <c r="O139" s="9" t="s">
        <v>51</v>
      </c>
      <c r="P139" t="s">
        <v>364</v>
      </c>
      <c r="R139" t="s">
        <v>295</v>
      </c>
      <c r="S139" t="s">
        <v>296</v>
      </c>
      <c r="T139" t="s">
        <v>297</v>
      </c>
      <c r="U139" s="6" t="s">
        <v>36</v>
      </c>
      <c r="V139" t="s">
        <v>298</v>
      </c>
      <c r="W139">
        <v>3</v>
      </c>
    </row>
    <row r="140" spans="1:23" x14ac:dyDescent="0.25">
      <c r="A140" t="s">
        <v>365</v>
      </c>
      <c r="B140" s="11" t="s">
        <v>366</v>
      </c>
      <c r="C140" t="s">
        <v>367</v>
      </c>
      <c r="D140" t="s">
        <v>289</v>
      </c>
      <c r="E140" t="s">
        <v>290</v>
      </c>
      <c r="G140" t="s">
        <v>291</v>
      </c>
      <c r="H140" t="s">
        <v>309</v>
      </c>
      <c r="I140" s="14">
        <v>25</v>
      </c>
      <c r="J140" s="6">
        <f t="shared" si="11"/>
        <v>0.25</v>
      </c>
      <c r="K140" s="14"/>
      <c r="L140" t="s">
        <v>63</v>
      </c>
      <c r="M140" s="8">
        <v>1000</v>
      </c>
      <c r="N140" s="9">
        <f t="shared" si="9"/>
        <v>250</v>
      </c>
      <c r="O140" s="9" t="s">
        <v>51</v>
      </c>
      <c r="P140" t="s">
        <v>368</v>
      </c>
      <c r="R140" t="s">
        <v>295</v>
      </c>
      <c r="S140" t="s">
        <v>369</v>
      </c>
      <c r="T140" t="s">
        <v>370</v>
      </c>
      <c r="U140" s="6" t="s">
        <v>98</v>
      </c>
      <c r="V140" t="s">
        <v>298</v>
      </c>
      <c r="W140">
        <v>3</v>
      </c>
    </row>
    <row r="141" spans="1:23" x14ac:dyDescent="0.25">
      <c r="A141" t="s">
        <v>371</v>
      </c>
      <c r="B141" s="11" t="s">
        <v>288</v>
      </c>
      <c r="C141" t="s">
        <v>58</v>
      </c>
      <c r="D141" t="s">
        <v>289</v>
      </c>
      <c r="E141" t="s">
        <v>290</v>
      </c>
      <c r="G141" t="s">
        <v>291</v>
      </c>
      <c r="H141" t="s">
        <v>372</v>
      </c>
      <c r="I141" s="14">
        <v>25</v>
      </c>
      <c r="J141" s="6">
        <f t="shared" si="11"/>
        <v>0.25</v>
      </c>
      <c r="K141" s="14"/>
      <c r="L141" t="s">
        <v>373</v>
      </c>
      <c r="M141" s="8">
        <v>240</v>
      </c>
      <c r="N141" s="9">
        <f t="shared" si="9"/>
        <v>60</v>
      </c>
      <c r="O141" s="9" t="s">
        <v>51</v>
      </c>
      <c r="P141" t="s">
        <v>294</v>
      </c>
      <c r="R141" t="s">
        <v>295</v>
      </c>
      <c r="S141" t="s">
        <v>296</v>
      </c>
      <c r="T141" t="s">
        <v>297</v>
      </c>
      <c r="U141" s="6" t="s">
        <v>36</v>
      </c>
      <c r="V141" t="s">
        <v>298</v>
      </c>
      <c r="W141">
        <v>3</v>
      </c>
    </row>
    <row r="142" spans="1:23" x14ac:dyDescent="0.25">
      <c r="A142" t="s">
        <v>374</v>
      </c>
      <c r="B142" s="11" t="s">
        <v>47</v>
      </c>
      <c r="C142" t="s">
        <v>279</v>
      </c>
      <c r="D142" t="s">
        <v>289</v>
      </c>
      <c r="E142" t="s">
        <v>290</v>
      </c>
      <c r="G142" t="s">
        <v>291</v>
      </c>
      <c r="H142" t="s">
        <v>375</v>
      </c>
      <c r="I142" s="14">
        <v>22.83</v>
      </c>
      <c r="J142" s="6">
        <f t="shared" si="11"/>
        <v>0.22829999999999998</v>
      </c>
      <c r="K142" s="14"/>
      <c r="L142" t="s">
        <v>376</v>
      </c>
      <c r="M142" s="8">
        <v>800</v>
      </c>
      <c r="N142" s="9">
        <f t="shared" si="9"/>
        <v>182.64</v>
      </c>
      <c r="O142" s="9" t="s">
        <v>51</v>
      </c>
      <c r="P142" t="s">
        <v>294</v>
      </c>
      <c r="R142" t="s">
        <v>295</v>
      </c>
      <c r="S142" t="s">
        <v>377</v>
      </c>
      <c r="T142" t="s">
        <v>345</v>
      </c>
      <c r="U142" s="6" t="s">
        <v>36</v>
      </c>
      <c r="V142" t="s">
        <v>298</v>
      </c>
      <c r="W142">
        <v>1</v>
      </c>
    </row>
    <row r="143" spans="1:23" x14ac:dyDescent="0.25">
      <c r="A143" t="s">
        <v>378</v>
      </c>
      <c r="B143" s="11" t="s">
        <v>25</v>
      </c>
      <c r="C143" t="s">
        <v>379</v>
      </c>
      <c r="D143" t="s">
        <v>289</v>
      </c>
      <c r="E143" t="s">
        <v>290</v>
      </c>
      <c r="G143" t="s">
        <v>291</v>
      </c>
      <c r="H143" t="s">
        <v>380</v>
      </c>
      <c r="I143" s="14">
        <v>17.57</v>
      </c>
      <c r="J143" s="6">
        <f t="shared" si="11"/>
        <v>0.1757</v>
      </c>
      <c r="K143" s="14"/>
      <c r="L143" t="s">
        <v>381</v>
      </c>
      <c r="M143" s="8">
        <v>16000</v>
      </c>
      <c r="N143" s="9">
        <f t="shared" si="9"/>
        <v>2811.2</v>
      </c>
      <c r="O143" s="9" t="s">
        <v>51</v>
      </c>
      <c r="P143" t="s">
        <v>294</v>
      </c>
      <c r="R143" t="s">
        <v>295</v>
      </c>
      <c r="S143" t="s">
        <v>302</v>
      </c>
      <c r="T143" t="s">
        <v>303</v>
      </c>
      <c r="U143" s="6" t="s">
        <v>36</v>
      </c>
      <c r="V143" t="s">
        <v>298</v>
      </c>
      <c r="W143">
        <v>3</v>
      </c>
    </row>
    <row r="144" spans="1:23" x14ac:dyDescent="0.25">
      <c r="A144" t="s">
        <v>382</v>
      </c>
      <c r="B144" s="11" t="s">
        <v>47</v>
      </c>
      <c r="C144" t="s">
        <v>111</v>
      </c>
      <c r="D144" t="s">
        <v>289</v>
      </c>
      <c r="E144" t="s">
        <v>290</v>
      </c>
      <c r="G144" t="s">
        <v>291</v>
      </c>
      <c r="H144" t="s">
        <v>383</v>
      </c>
      <c r="I144" s="14">
        <v>22.97</v>
      </c>
      <c r="J144" s="6">
        <f t="shared" si="11"/>
        <v>0.22969999999999999</v>
      </c>
      <c r="K144" s="14"/>
      <c r="L144" t="s">
        <v>384</v>
      </c>
      <c r="M144" s="8">
        <v>3840</v>
      </c>
      <c r="N144" s="9">
        <f t="shared" si="9"/>
        <v>882.048</v>
      </c>
      <c r="O144" s="9" t="s">
        <v>51</v>
      </c>
      <c r="P144" t="s">
        <v>294</v>
      </c>
      <c r="R144" t="s">
        <v>295</v>
      </c>
      <c r="S144" t="s">
        <v>344</v>
      </c>
      <c r="T144" t="s">
        <v>345</v>
      </c>
      <c r="U144" s="6" t="s">
        <v>36</v>
      </c>
      <c r="V144" t="s">
        <v>298</v>
      </c>
      <c r="W144">
        <v>3</v>
      </c>
    </row>
    <row r="145" spans="1:23" x14ac:dyDescent="0.25">
      <c r="A145" t="s">
        <v>385</v>
      </c>
      <c r="B145" s="11" t="s">
        <v>288</v>
      </c>
      <c r="C145" t="s">
        <v>305</v>
      </c>
      <c r="D145" t="s">
        <v>289</v>
      </c>
      <c r="E145" t="s">
        <v>290</v>
      </c>
      <c r="G145" t="s">
        <v>291</v>
      </c>
      <c r="H145" t="s">
        <v>386</v>
      </c>
      <c r="I145">
        <v>15.24</v>
      </c>
      <c r="J145" s="6">
        <f t="shared" si="11"/>
        <v>0.15240000000000001</v>
      </c>
      <c r="K145"/>
      <c r="L145" t="s">
        <v>387</v>
      </c>
      <c r="M145" s="8">
        <v>8726</v>
      </c>
      <c r="N145" s="9">
        <f t="shared" si="9"/>
        <v>1329.8424</v>
      </c>
      <c r="O145" s="9" t="s">
        <v>51</v>
      </c>
      <c r="P145" t="s">
        <v>294</v>
      </c>
      <c r="R145" t="s">
        <v>295</v>
      </c>
      <c r="S145" t="s">
        <v>296</v>
      </c>
      <c r="T145" t="s">
        <v>297</v>
      </c>
      <c r="U145" s="6" t="s">
        <v>36</v>
      </c>
      <c r="V145" t="s">
        <v>298</v>
      </c>
      <c r="W145">
        <v>4</v>
      </c>
    </row>
    <row r="146" spans="1:23" x14ac:dyDescent="0.25">
      <c r="A146" t="s">
        <v>388</v>
      </c>
      <c r="B146" s="11" t="s">
        <v>47</v>
      </c>
      <c r="C146" t="s">
        <v>55</v>
      </c>
      <c r="D146" t="s">
        <v>289</v>
      </c>
      <c r="E146" t="s">
        <v>290</v>
      </c>
      <c r="G146" t="s">
        <v>291</v>
      </c>
      <c r="H146" t="s">
        <v>360</v>
      </c>
      <c r="I146">
        <v>48</v>
      </c>
      <c r="J146" s="6">
        <f t="shared" si="11"/>
        <v>0.48</v>
      </c>
      <c r="K146"/>
      <c r="L146" t="s">
        <v>389</v>
      </c>
      <c r="M146" s="8">
        <v>6600</v>
      </c>
      <c r="N146" s="9">
        <f t="shared" si="9"/>
        <v>3168</v>
      </c>
      <c r="O146" s="9" t="s">
        <v>51</v>
      </c>
      <c r="P146" t="s">
        <v>294</v>
      </c>
      <c r="R146" t="s">
        <v>295</v>
      </c>
      <c r="S146" t="s">
        <v>344</v>
      </c>
      <c r="T146" t="s">
        <v>345</v>
      </c>
      <c r="U146" s="6" t="s">
        <v>36</v>
      </c>
      <c r="V146" t="s">
        <v>298</v>
      </c>
      <c r="W146">
        <v>4</v>
      </c>
    </row>
    <row r="147" spans="1:23" x14ac:dyDescent="0.25">
      <c r="A147" t="s">
        <v>390</v>
      </c>
      <c r="B147" s="11" t="s">
        <v>288</v>
      </c>
      <c r="C147" t="s">
        <v>245</v>
      </c>
      <c r="D147" t="s">
        <v>289</v>
      </c>
      <c r="E147" t="s">
        <v>290</v>
      </c>
      <c r="G147" t="s">
        <v>291</v>
      </c>
      <c r="H147" t="s">
        <v>349</v>
      </c>
      <c r="I147">
        <v>17.57</v>
      </c>
      <c r="J147" s="6">
        <f t="shared" si="11"/>
        <v>0.1757</v>
      </c>
      <c r="K147"/>
      <c r="L147" t="s">
        <v>391</v>
      </c>
      <c r="M147" s="8">
        <v>1080</v>
      </c>
      <c r="N147" s="9">
        <f t="shared" si="9"/>
        <v>189.756</v>
      </c>
      <c r="O147" s="9" t="s">
        <v>51</v>
      </c>
      <c r="P147" t="s">
        <v>294</v>
      </c>
      <c r="R147" t="s">
        <v>295</v>
      </c>
      <c r="S147" t="s">
        <v>296</v>
      </c>
      <c r="T147" t="s">
        <v>297</v>
      </c>
      <c r="U147" s="6" t="s">
        <v>36</v>
      </c>
      <c r="V147" t="s">
        <v>298</v>
      </c>
      <c r="W147">
        <v>4</v>
      </c>
    </row>
    <row r="148" spans="1:23" x14ac:dyDescent="0.25">
      <c r="A148" t="s">
        <v>392</v>
      </c>
      <c r="B148" s="11" t="s">
        <v>47</v>
      </c>
      <c r="C148" t="s">
        <v>40</v>
      </c>
      <c r="D148" t="s">
        <v>289</v>
      </c>
      <c r="E148" t="s">
        <v>290</v>
      </c>
      <c r="G148" t="s">
        <v>291</v>
      </c>
      <c r="H148" t="s">
        <v>360</v>
      </c>
      <c r="I148">
        <v>48</v>
      </c>
      <c r="J148" s="6">
        <f t="shared" si="11"/>
        <v>0.48</v>
      </c>
      <c r="K148"/>
      <c r="L148" t="s">
        <v>393</v>
      </c>
      <c r="M148" s="8">
        <v>4820</v>
      </c>
      <c r="N148" s="9">
        <f t="shared" si="9"/>
        <v>2313.6</v>
      </c>
      <c r="O148" s="9" t="s">
        <v>51</v>
      </c>
      <c r="P148" t="s">
        <v>294</v>
      </c>
      <c r="R148" t="s">
        <v>295</v>
      </c>
      <c r="S148" t="s">
        <v>344</v>
      </c>
      <c r="T148" t="s">
        <v>345</v>
      </c>
      <c r="U148" s="6" t="s">
        <v>36</v>
      </c>
      <c r="V148" t="s">
        <v>298</v>
      </c>
      <c r="W148">
        <v>4</v>
      </c>
    </row>
    <row r="149" spans="1:23" x14ac:dyDescent="0.25">
      <c r="A149" t="s">
        <v>394</v>
      </c>
      <c r="B149" s="11" t="s">
        <v>25</v>
      </c>
      <c r="C149" t="s">
        <v>271</v>
      </c>
      <c r="D149" t="s">
        <v>289</v>
      </c>
      <c r="E149" t="s">
        <v>290</v>
      </c>
      <c r="G149" t="s">
        <v>291</v>
      </c>
      <c r="H149" t="s">
        <v>349</v>
      </c>
      <c r="I149">
        <v>20</v>
      </c>
      <c r="J149" s="6">
        <f t="shared" si="11"/>
        <v>0.2</v>
      </c>
      <c r="K149"/>
      <c r="L149" t="s">
        <v>330</v>
      </c>
      <c r="M149" s="8">
        <v>480</v>
      </c>
      <c r="N149" s="9">
        <f t="shared" si="9"/>
        <v>96</v>
      </c>
      <c r="O149" s="9" t="s">
        <v>51</v>
      </c>
      <c r="P149" t="s">
        <v>294</v>
      </c>
      <c r="R149" t="s">
        <v>295</v>
      </c>
      <c r="S149" t="s">
        <v>302</v>
      </c>
      <c r="T149" t="s">
        <v>303</v>
      </c>
      <c r="U149" s="6" t="s">
        <v>98</v>
      </c>
      <c r="V149" t="s">
        <v>298</v>
      </c>
      <c r="W149">
        <v>4</v>
      </c>
    </row>
    <row r="150" spans="1:23" x14ac:dyDescent="0.25">
      <c r="A150" t="s">
        <v>395</v>
      </c>
      <c r="B150" s="11" t="s">
        <v>25</v>
      </c>
      <c r="C150" t="s">
        <v>55</v>
      </c>
      <c r="D150" t="s">
        <v>289</v>
      </c>
      <c r="E150" t="s">
        <v>290</v>
      </c>
      <c r="G150" t="s">
        <v>291</v>
      </c>
      <c r="H150" t="s">
        <v>396</v>
      </c>
      <c r="I150" s="14">
        <v>24.3</v>
      </c>
      <c r="J150" s="6">
        <f t="shared" si="11"/>
        <v>0.24299999999999999</v>
      </c>
      <c r="K150" s="14"/>
      <c r="L150" t="s">
        <v>397</v>
      </c>
      <c r="M150" s="8">
        <v>12000</v>
      </c>
      <c r="N150" s="9">
        <f t="shared" si="9"/>
        <v>2916</v>
      </c>
      <c r="O150" s="9" t="s">
        <v>51</v>
      </c>
      <c r="P150" t="s">
        <v>294</v>
      </c>
      <c r="R150" t="s">
        <v>295</v>
      </c>
      <c r="S150" t="s">
        <v>302</v>
      </c>
      <c r="T150" t="s">
        <v>303</v>
      </c>
      <c r="U150" s="6" t="s">
        <v>36</v>
      </c>
      <c r="V150" t="s">
        <v>298</v>
      </c>
      <c r="W150">
        <v>1</v>
      </c>
    </row>
    <row r="151" spans="1:23" x14ac:dyDescent="0.25">
      <c r="A151" t="s">
        <v>398</v>
      </c>
      <c r="B151" s="11" t="s">
        <v>47</v>
      </c>
      <c r="C151" t="s">
        <v>87</v>
      </c>
      <c r="D151" t="s">
        <v>289</v>
      </c>
      <c r="E151" t="s">
        <v>290</v>
      </c>
      <c r="G151" t="s">
        <v>291</v>
      </c>
      <c r="H151" t="s">
        <v>399</v>
      </c>
      <c r="I151">
        <v>22.63</v>
      </c>
      <c r="J151" s="6">
        <f t="shared" si="11"/>
        <v>0.2263</v>
      </c>
      <c r="K151"/>
      <c r="L151" t="s">
        <v>337</v>
      </c>
      <c r="M151" s="8">
        <v>2400</v>
      </c>
      <c r="N151" s="9">
        <f t="shared" si="9"/>
        <v>543.12</v>
      </c>
      <c r="O151" s="9" t="s">
        <v>51</v>
      </c>
      <c r="P151" t="s">
        <v>294</v>
      </c>
      <c r="R151" t="s">
        <v>295</v>
      </c>
      <c r="S151" t="s">
        <v>344</v>
      </c>
      <c r="T151" t="s">
        <v>345</v>
      </c>
      <c r="U151" s="6" t="s">
        <v>36</v>
      </c>
      <c r="V151" t="s">
        <v>298</v>
      </c>
      <c r="W151">
        <v>4</v>
      </c>
    </row>
    <row r="152" spans="1:23" x14ac:dyDescent="0.25">
      <c r="A152" t="s">
        <v>400</v>
      </c>
      <c r="B152" s="11" t="s">
        <v>25</v>
      </c>
      <c r="C152" t="s">
        <v>55</v>
      </c>
      <c r="D152" t="s">
        <v>289</v>
      </c>
      <c r="E152" t="s">
        <v>290</v>
      </c>
      <c r="G152" t="s">
        <v>291</v>
      </c>
      <c r="H152" t="s">
        <v>399</v>
      </c>
      <c r="I152">
        <v>22.63</v>
      </c>
      <c r="J152" s="6">
        <f t="shared" si="11"/>
        <v>0.2263</v>
      </c>
      <c r="K152"/>
      <c r="L152" t="s">
        <v>401</v>
      </c>
      <c r="M152" s="8">
        <v>8118</v>
      </c>
      <c r="N152" s="9">
        <f t="shared" si="9"/>
        <v>1837.1034</v>
      </c>
      <c r="O152" s="9" t="s">
        <v>51</v>
      </c>
      <c r="P152" t="s">
        <v>294</v>
      </c>
      <c r="R152" t="s">
        <v>295</v>
      </c>
      <c r="S152" t="s">
        <v>302</v>
      </c>
      <c r="T152" t="s">
        <v>303</v>
      </c>
      <c r="U152" s="6" t="s">
        <v>36</v>
      </c>
      <c r="V152" t="s">
        <v>298</v>
      </c>
      <c r="W152">
        <v>4</v>
      </c>
    </row>
    <row r="153" spans="1:23" x14ac:dyDescent="0.25">
      <c r="A153" t="s">
        <v>402</v>
      </c>
      <c r="B153" s="11" t="s">
        <v>47</v>
      </c>
      <c r="C153" t="s">
        <v>403</v>
      </c>
      <c r="D153" t="s">
        <v>289</v>
      </c>
      <c r="E153" t="s">
        <v>290</v>
      </c>
      <c r="G153" t="s">
        <v>291</v>
      </c>
      <c r="H153" t="s">
        <v>404</v>
      </c>
      <c r="I153">
        <v>18.5</v>
      </c>
      <c r="J153" s="6">
        <f t="shared" si="11"/>
        <v>0.185</v>
      </c>
      <c r="K153"/>
      <c r="L153" t="s">
        <v>405</v>
      </c>
      <c r="M153" s="8">
        <v>13000</v>
      </c>
      <c r="N153" s="9">
        <f t="shared" si="9"/>
        <v>2405</v>
      </c>
      <c r="O153" s="9" t="s">
        <v>51</v>
      </c>
      <c r="P153" t="s">
        <v>334</v>
      </c>
      <c r="R153" t="s">
        <v>295</v>
      </c>
      <c r="S153" t="s">
        <v>344</v>
      </c>
      <c r="T153" t="s">
        <v>345</v>
      </c>
      <c r="U153" s="6" t="s">
        <v>36</v>
      </c>
      <c r="V153" t="s">
        <v>298</v>
      </c>
      <c r="W153">
        <v>4</v>
      </c>
    </row>
    <row r="154" spans="1:23" x14ac:dyDescent="0.25">
      <c r="A154" t="s">
        <v>406</v>
      </c>
      <c r="B154" s="11" t="s">
        <v>288</v>
      </c>
      <c r="C154" t="s">
        <v>135</v>
      </c>
      <c r="D154" t="s">
        <v>289</v>
      </c>
      <c r="E154" t="s">
        <v>290</v>
      </c>
      <c r="G154" t="s">
        <v>291</v>
      </c>
      <c r="H154" t="s">
        <v>339</v>
      </c>
      <c r="I154">
        <v>24</v>
      </c>
      <c r="J154" s="6">
        <f t="shared" si="11"/>
        <v>0.24</v>
      </c>
      <c r="K154"/>
      <c r="L154" t="s">
        <v>407</v>
      </c>
      <c r="M154" s="8">
        <v>780</v>
      </c>
      <c r="N154" s="9">
        <f t="shared" si="9"/>
        <v>187.2</v>
      </c>
      <c r="O154" s="9" t="s">
        <v>51</v>
      </c>
      <c r="P154" t="s">
        <v>294</v>
      </c>
      <c r="R154" t="s">
        <v>295</v>
      </c>
      <c r="S154" t="s">
        <v>296</v>
      </c>
      <c r="T154" t="s">
        <v>297</v>
      </c>
      <c r="U154" s="6" t="s">
        <v>36</v>
      </c>
      <c r="V154" t="s">
        <v>298</v>
      </c>
      <c r="W154">
        <v>4</v>
      </c>
    </row>
    <row r="155" spans="1:23" x14ac:dyDescent="0.25">
      <c r="A155" t="s">
        <v>408</v>
      </c>
      <c r="B155" s="11" t="s">
        <v>47</v>
      </c>
      <c r="C155" t="s">
        <v>127</v>
      </c>
      <c r="D155" t="s">
        <v>289</v>
      </c>
      <c r="E155" t="s">
        <v>290</v>
      </c>
      <c r="G155" t="s">
        <v>291</v>
      </c>
      <c r="H155" t="s">
        <v>409</v>
      </c>
      <c r="I155">
        <v>11.47</v>
      </c>
      <c r="J155" s="6">
        <f t="shared" si="11"/>
        <v>0.11470000000000001</v>
      </c>
      <c r="K155"/>
      <c r="L155" t="s">
        <v>277</v>
      </c>
      <c r="M155" s="8">
        <v>1000</v>
      </c>
      <c r="N155" s="9">
        <f t="shared" si="9"/>
        <v>114.70000000000002</v>
      </c>
      <c r="O155" s="9" t="s">
        <v>51</v>
      </c>
      <c r="P155" t="s">
        <v>294</v>
      </c>
      <c r="R155" t="s">
        <v>295</v>
      </c>
      <c r="S155" t="s">
        <v>344</v>
      </c>
      <c r="T155" t="s">
        <v>345</v>
      </c>
      <c r="U155" s="6" t="s">
        <v>36</v>
      </c>
      <c r="V155" t="s">
        <v>298</v>
      </c>
      <c r="W155">
        <v>4</v>
      </c>
    </row>
    <row r="156" spans="1:23" x14ac:dyDescent="0.25">
      <c r="A156" t="s">
        <v>410</v>
      </c>
      <c r="B156" s="11" t="s">
        <v>288</v>
      </c>
      <c r="C156" t="s">
        <v>113</v>
      </c>
      <c r="D156" t="s">
        <v>289</v>
      </c>
      <c r="E156" t="s">
        <v>290</v>
      </c>
      <c r="G156" t="s">
        <v>291</v>
      </c>
      <c r="H156" t="s">
        <v>309</v>
      </c>
      <c r="I156">
        <v>25</v>
      </c>
      <c r="J156" s="6">
        <f t="shared" si="11"/>
        <v>0.25</v>
      </c>
      <c r="K156"/>
      <c r="L156" t="s">
        <v>411</v>
      </c>
      <c r="M156" s="8">
        <v>180</v>
      </c>
      <c r="N156" s="9">
        <f t="shared" si="9"/>
        <v>45</v>
      </c>
      <c r="O156" s="9" t="s">
        <v>51</v>
      </c>
      <c r="P156" t="s">
        <v>294</v>
      </c>
      <c r="R156" t="s">
        <v>295</v>
      </c>
      <c r="S156" t="s">
        <v>296</v>
      </c>
      <c r="T156" t="s">
        <v>297</v>
      </c>
      <c r="U156" s="6" t="s">
        <v>36</v>
      </c>
      <c r="V156" t="s">
        <v>298</v>
      </c>
      <c r="W156">
        <v>4</v>
      </c>
    </row>
    <row r="157" spans="1:23" x14ac:dyDescent="0.25">
      <c r="A157" t="s">
        <v>412</v>
      </c>
      <c r="B157" s="11" t="s">
        <v>366</v>
      </c>
      <c r="C157" t="s">
        <v>279</v>
      </c>
      <c r="D157" t="s">
        <v>289</v>
      </c>
      <c r="E157" t="s">
        <v>290</v>
      </c>
      <c r="G157" t="s">
        <v>291</v>
      </c>
      <c r="H157" t="s">
        <v>413</v>
      </c>
      <c r="I157">
        <v>25</v>
      </c>
      <c r="J157" s="6">
        <f t="shared" si="11"/>
        <v>0.25</v>
      </c>
      <c r="K157"/>
      <c r="L157" t="s">
        <v>414</v>
      </c>
      <c r="M157" s="8">
        <v>240</v>
      </c>
      <c r="N157" s="9">
        <f t="shared" si="9"/>
        <v>60</v>
      </c>
      <c r="O157" s="9" t="s">
        <v>51</v>
      </c>
      <c r="P157" t="s">
        <v>334</v>
      </c>
      <c r="R157" t="s">
        <v>295</v>
      </c>
      <c r="S157" t="s">
        <v>369</v>
      </c>
      <c r="T157" t="s">
        <v>370</v>
      </c>
      <c r="U157" s="6" t="s">
        <v>36</v>
      </c>
      <c r="V157" t="s">
        <v>298</v>
      </c>
      <c r="W157">
        <v>4</v>
      </c>
    </row>
    <row r="158" spans="1:23" x14ac:dyDescent="0.25">
      <c r="A158" t="s">
        <v>415</v>
      </c>
      <c r="B158" s="11" t="s">
        <v>25</v>
      </c>
      <c r="C158" t="s">
        <v>55</v>
      </c>
      <c r="D158" t="s">
        <v>289</v>
      </c>
      <c r="E158" t="s">
        <v>290</v>
      </c>
      <c r="G158" t="s">
        <v>291</v>
      </c>
      <c r="H158" t="s">
        <v>416</v>
      </c>
      <c r="I158">
        <v>29.66</v>
      </c>
      <c r="J158" s="6">
        <f t="shared" si="11"/>
        <v>0.29659999999999997</v>
      </c>
      <c r="K158"/>
      <c r="L158" t="s">
        <v>417</v>
      </c>
      <c r="M158" s="8">
        <v>10800</v>
      </c>
      <c r="N158" s="9">
        <f t="shared" si="9"/>
        <v>3203.2799999999997</v>
      </c>
      <c r="O158" s="9" t="s">
        <v>51</v>
      </c>
      <c r="P158" t="s">
        <v>294</v>
      </c>
      <c r="R158" t="s">
        <v>295</v>
      </c>
      <c r="S158" t="s">
        <v>302</v>
      </c>
      <c r="T158" t="s">
        <v>303</v>
      </c>
      <c r="U158" s="6" t="s">
        <v>36</v>
      </c>
      <c r="V158" t="s">
        <v>298</v>
      </c>
      <c r="W158">
        <v>4</v>
      </c>
    </row>
    <row r="159" spans="1:23" x14ac:dyDescent="0.25">
      <c r="A159" t="s">
        <v>418</v>
      </c>
      <c r="B159" s="11" t="s">
        <v>288</v>
      </c>
      <c r="C159" t="s">
        <v>419</v>
      </c>
      <c r="D159" t="s">
        <v>289</v>
      </c>
      <c r="E159" t="s">
        <v>290</v>
      </c>
      <c r="G159" t="s">
        <v>291</v>
      </c>
      <c r="H159" t="s">
        <v>380</v>
      </c>
      <c r="I159">
        <v>17.57</v>
      </c>
      <c r="J159" s="6">
        <f t="shared" si="11"/>
        <v>0.1757</v>
      </c>
      <c r="K159"/>
      <c r="L159" t="s">
        <v>420</v>
      </c>
      <c r="M159" s="8">
        <v>720</v>
      </c>
      <c r="N159" s="9">
        <f t="shared" si="9"/>
        <v>126.50399999999999</v>
      </c>
      <c r="O159" s="9" t="s">
        <v>51</v>
      </c>
      <c r="P159" t="s">
        <v>334</v>
      </c>
      <c r="R159" t="s">
        <v>295</v>
      </c>
      <c r="S159" t="s">
        <v>296</v>
      </c>
      <c r="T159" t="s">
        <v>297</v>
      </c>
      <c r="U159" s="6" t="s">
        <v>98</v>
      </c>
      <c r="V159" t="s">
        <v>298</v>
      </c>
      <c r="W159">
        <v>4</v>
      </c>
    </row>
    <row r="160" spans="1:23" x14ac:dyDescent="0.25">
      <c r="A160" t="s">
        <v>421</v>
      </c>
      <c r="B160" s="11" t="s">
        <v>312</v>
      </c>
      <c r="C160" t="s">
        <v>422</v>
      </c>
      <c r="D160" t="s">
        <v>289</v>
      </c>
      <c r="E160" t="s">
        <v>290</v>
      </c>
      <c r="G160" t="s">
        <v>291</v>
      </c>
      <c r="H160" t="s">
        <v>309</v>
      </c>
      <c r="I160" t="s">
        <v>313</v>
      </c>
      <c r="J160" s="6">
        <v>0.27500000000000002</v>
      </c>
      <c r="K160"/>
      <c r="L160" t="s">
        <v>120</v>
      </c>
      <c r="M160" s="8">
        <v>360</v>
      </c>
      <c r="N160" s="9">
        <f t="shared" si="9"/>
        <v>99.000000000000014</v>
      </c>
      <c r="O160" s="9" t="s">
        <v>51</v>
      </c>
      <c r="P160" t="s">
        <v>294</v>
      </c>
      <c r="R160" t="s">
        <v>295</v>
      </c>
      <c r="S160" t="s">
        <v>315</v>
      </c>
      <c r="T160" t="s">
        <v>423</v>
      </c>
      <c r="U160" s="6" t="s">
        <v>36</v>
      </c>
      <c r="V160" t="s">
        <v>298</v>
      </c>
      <c r="W160">
        <v>4</v>
      </c>
    </row>
    <row r="161" spans="1:24" x14ac:dyDescent="0.25">
      <c r="A161" t="s">
        <v>424</v>
      </c>
      <c r="B161" s="11" t="s">
        <v>288</v>
      </c>
      <c r="C161" t="s">
        <v>159</v>
      </c>
      <c r="D161" t="s">
        <v>289</v>
      </c>
      <c r="E161" t="s">
        <v>290</v>
      </c>
      <c r="G161" t="s">
        <v>291</v>
      </c>
      <c r="H161" t="s">
        <v>309</v>
      </c>
      <c r="I161">
        <v>25</v>
      </c>
      <c r="J161" s="6">
        <f>IF(ISBLANK(I161), 1, I161/100)</f>
        <v>0.25</v>
      </c>
      <c r="K161"/>
      <c r="L161" t="s">
        <v>425</v>
      </c>
      <c r="M161" s="8">
        <v>600</v>
      </c>
      <c r="N161" s="9">
        <f t="shared" si="9"/>
        <v>150</v>
      </c>
      <c r="O161" s="9" t="s">
        <v>51</v>
      </c>
      <c r="P161" t="s">
        <v>294</v>
      </c>
      <c r="R161" t="s">
        <v>295</v>
      </c>
      <c r="S161" t="s">
        <v>296</v>
      </c>
      <c r="T161" t="s">
        <v>297</v>
      </c>
      <c r="U161" s="6" t="s">
        <v>36</v>
      </c>
      <c r="V161" t="s">
        <v>298</v>
      </c>
      <c r="W161">
        <v>4</v>
      </c>
    </row>
    <row r="162" spans="1:24" x14ac:dyDescent="0.25">
      <c r="A162" t="s">
        <v>426</v>
      </c>
      <c r="B162" s="11" t="s">
        <v>25</v>
      </c>
      <c r="C162" t="s">
        <v>40</v>
      </c>
      <c r="D162" t="s">
        <v>289</v>
      </c>
      <c r="E162" t="s">
        <v>290</v>
      </c>
      <c r="G162" t="s">
        <v>291</v>
      </c>
      <c r="H162" t="s">
        <v>332</v>
      </c>
      <c r="I162" s="14">
        <v>29.8</v>
      </c>
      <c r="J162" s="6">
        <f>IF(ISBLANK(I162), 1, I162/100)</f>
        <v>0.29799999999999999</v>
      </c>
      <c r="K162" s="14"/>
      <c r="L162" t="s">
        <v>427</v>
      </c>
      <c r="M162" s="8">
        <v>51280</v>
      </c>
      <c r="N162" s="9">
        <f t="shared" si="9"/>
        <v>15281.439999999999</v>
      </c>
      <c r="O162" s="9" t="s">
        <v>51</v>
      </c>
      <c r="P162" t="s">
        <v>294</v>
      </c>
      <c r="R162" t="s">
        <v>295</v>
      </c>
      <c r="S162" t="s">
        <v>302</v>
      </c>
      <c r="T162" t="s">
        <v>303</v>
      </c>
      <c r="U162" s="6" t="s">
        <v>36</v>
      </c>
      <c r="V162" t="s">
        <v>298</v>
      </c>
      <c r="W162">
        <v>1</v>
      </c>
    </row>
    <row r="163" spans="1:24" s="11" customFormat="1" x14ac:dyDescent="0.25">
      <c r="A163" t="s">
        <v>428</v>
      </c>
      <c r="B163" s="11" t="s">
        <v>47</v>
      </c>
      <c r="C163" t="s">
        <v>111</v>
      </c>
      <c r="D163" t="s">
        <v>289</v>
      </c>
      <c r="E163" t="s">
        <v>290</v>
      </c>
      <c r="F163"/>
      <c r="G163" t="s">
        <v>291</v>
      </c>
      <c r="H163" t="s">
        <v>429</v>
      </c>
      <c r="I163">
        <v>22.97</v>
      </c>
      <c r="J163" s="6">
        <f>IF(ISBLANK(I163), 1, I163/100)</f>
        <v>0.22969999999999999</v>
      </c>
      <c r="K163"/>
      <c r="L163" t="s">
        <v>430</v>
      </c>
      <c r="M163" s="8">
        <v>38400</v>
      </c>
      <c r="N163" s="9">
        <f t="shared" si="9"/>
        <v>8820.48</v>
      </c>
      <c r="O163" s="9" t="s">
        <v>51</v>
      </c>
      <c r="P163" t="s">
        <v>294</v>
      </c>
      <c r="Q163"/>
      <c r="R163" t="s">
        <v>295</v>
      </c>
      <c r="S163" t="s">
        <v>344</v>
      </c>
      <c r="T163" t="s">
        <v>345</v>
      </c>
      <c r="U163" s="6" t="s">
        <v>36</v>
      </c>
      <c r="V163" t="s">
        <v>298</v>
      </c>
      <c r="W163">
        <v>4</v>
      </c>
      <c r="X163"/>
    </row>
    <row r="164" spans="1:24" s="11" customFormat="1" x14ac:dyDescent="0.25">
      <c r="A164" t="s">
        <v>431</v>
      </c>
      <c r="B164" s="11" t="s">
        <v>312</v>
      </c>
      <c r="C164" t="s">
        <v>55</v>
      </c>
      <c r="D164" t="s">
        <v>289</v>
      </c>
      <c r="E164" t="s">
        <v>290</v>
      </c>
      <c r="F164"/>
      <c r="G164" t="s">
        <v>291</v>
      </c>
      <c r="H164" t="s">
        <v>309</v>
      </c>
      <c r="I164" t="s">
        <v>313</v>
      </c>
      <c r="J164" s="6">
        <v>0.27500000000000002</v>
      </c>
      <c r="K164"/>
      <c r="L164" t="s">
        <v>432</v>
      </c>
      <c r="M164" s="8">
        <v>7743</v>
      </c>
      <c r="N164" s="9">
        <f t="shared" si="9"/>
        <v>2129.3250000000003</v>
      </c>
      <c r="O164" s="9" t="s">
        <v>51</v>
      </c>
      <c r="P164" t="s">
        <v>294</v>
      </c>
      <c r="Q164"/>
      <c r="R164" t="s">
        <v>295</v>
      </c>
      <c r="S164" t="s">
        <v>315</v>
      </c>
      <c r="T164" t="s">
        <v>423</v>
      </c>
      <c r="U164" s="6" t="s">
        <v>36</v>
      </c>
      <c r="V164" t="s">
        <v>298</v>
      </c>
      <c r="W164">
        <v>4</v>
      </c>
      <c r="X164"/>
    </row>
    <row r="165" spans="1:24" x14ac:dyDescent="0.25">
      <c r="A165" t="s">
        <v>433</v>
      </c>
      <c r="B165" s="11" t="s">
        <v>288</v>
      </c>
      <c r="C165" t="s">
        <v>135</v>
      </c>
      <c r="D165" t="s">
        <v>289</v>
      </c>
      <c r="E165" t="s">
        <v>290</v>
      </c>
      <c r="G165" t="s">
        <v>291</v>
      </c>
      <c r="H165" t="s">
        <v>434</v>
      </c>
      <c r="I165">
        <v>15.24</v>
      </c>
      <c r="J165" s="6">
        <f t="shared" ref="J165:J183" si="12">IF(ISBLANK(I165), 1, I165/100)</f>
        <v>0.15240000000000001</v>
      </c>
      <c r="K165"/>
      <c r="L165" t="s">
        <v>391</v>
      </c>
      <c r="M165" s="8">
        <v>1080</v>
      </c>
      <c r="N165" s="9">
        <f t="shared" si="9"/>
        <v>164.59200000000001</v>
      </c>
      <c r="O165" s="9" t="s">
        <v>51</v>
      </c>
      <c r="P165" t="s">
        <v>294</v>
      </c>
      <c r="R165" t="s">
        <v>295</v>
      </c>
      <c r="S165" t="s">
        <v>296</v>
      </c>
      <c r="T165" t="s">
        <v>297</v>
      </c>
      <c r="U165" s="6" t="s">
        <v>36</v>
      </c>
      <c r="V165" t="s">
        <v>298</v>
      </c>
      <c r="W165">
        <v>4</v>
      </c>
    </row>
    <row r="166" spans="1:24" x14ac:dyDescent="0.25">
      <c r="A166" t="s">
        <v>435</v>
      </c>
      <c r="B166" s="11" t="s">
        <v>288</v>
      </c>
      <c r="C166" t="s">
        <v>305</v>
      </c>
      <c r="D166" t="s">
        <v>289</v>
      </c>
      <c r="E166" t="s">
        <v>290</v>
      </c>
      <c r="G166" t="s">
        <v>291</v>
      </c>
      <c r="H166" t="s">
        <v>436</v>
      </c>
      <c r="I166">
        <v>14.1</v>
      </c>
      <c r="J166" s="6">
        <f t="shared" si="12"/>
        <v>0.14099999999999999</v>
      </c>
      <c r="K166"/>
      <c r="L166" t="s">
        <v>437</v>
      </c>
      <c r="M166" s="8">
        <v>3240</v>
      </c>
      <c r="N166" s="9">
        <f t="shared" si="9"/>
        <v>456.84</v>
      </c>
      <c r="O166" s="9" t="s">
        <v>51</v>
      </c>
      <c r="P166" t="s">
        <v>294</v>
      </c>
      <c r="R166" t="s">
        <v>295</v>
      </c>
      <c r="S166" t="s">
        <v>296</v>
      </c>
      <c r="T166" t="s">
        <v>297</v>
      </c>
      <c r="U166" s="6" t="s">
        <v>36</v>
      </c>
      <c r="V166" t="s">
        <v>298</v>
      </c>
      <c r="W166">
        <v>4</v>
      </c>
    </row>
    <row r="167" spans="1:24" x14ac:dyDescent="0.25">
      <c r="A167" t="s">
        <v>438</v>
      </c>
      <c r="B167" s="11" t="s">
        <v>288</v>
      </c>
      <c r="C167" t="s">
        <v>356</v>
      </c>
      <c r="D167" t="s">
        <v>289</v>
      </c>
      <c r="E167" t="s">
        <v>290</v>
      </c>
      <c r="G167" t="s">
        <v>291</v>
      </c>
      <c r="H167" t="s">
        <v>439</v>
      </c>
      <c r="I167">
        <v>17.57</v>
      </c>
      <c r="J167" s="6">
        <f t="shared" si="12"/>
        <v>0.1757</v>
      </c>
      <c r="K167"/>
      <c r="L167" t="s">
        <v>440</v>
      </c>
      <c r="M167" s="8">
        <v>360</v>
      </c>
      <c r="N167" s="9">
        <f t="shared" si="9"/>
        <v>63.251999999999995</v>
      </c>
      <c r="O167" s="9" t="s">
        <v>51</v>
      </c>
      <c r="P167" t="s">
        <v>294</v>
      </c>
      <c r="R167" t="s">
        <v>295</v>
      </c>
      <c r="S167" t="s">
        <v>296</v>
      </c>
      <c r="T167" t="s">
        <v>297</v>
      </c>
      <c r="U167" s="6" t="s">
        <v>98</v>
      </c>
      <c r="V167" t="s">
        <v>298</v>
      </c>
      <c r="W167">
        <v>4</v>
      </c>
    </row>
    <row r="168" spans="1:24" x14ac:dyDescent="0.25">
      <c r="A168" t="s">
        <v>441</v>
      </c>
      <c r="B168" s="11" t="s">
        <v>25</v>
      </c>
      <c r="C168" t="s">
        <v>55</v>
      </c>
      <c r="D168" t="s">
        <v>289</v>
      </c>
      <c r="E168" t="s">
        <v>290</v>
      </c>
      <c r="G168" t="s">
        <v>291</v>
      </c>
      <c r="H168" t="s">
        <v>380</v>
      </c>
      <c r="I168">
        <v>17.57</v>
      </c>
      <c r="J168" s="6">
        <f t="shared" si="12"/>
        <v>0.1757</v>
      </c>
      <c r="K168"/>
      <c r="L168" t="s">
        <v>442</v>
      </c>
      <c r="M168" s="8">
        <v>14400</v>
      </c>
      <c r="N168" s="9">
        <f t="shared" si="9"/>
        <v>2530.08</v>
      </c>
      <c r="O168" s="9" t="s">
        <v>51</v>
      </c>
      <c r="P168" t="s">
        <v>294</v>
      </c>
      <c r="R168" t="s">
        <v>295</v>
      </c>
      <c r="S168" t="s">
        <v>302</v>
      </c>
      <c r="T168" t="s">
        <v>303</v>
      </c>
      <c r="U168" s="6" t="s">
        <v>36</v>
      </c>
      <c r="V168" t="s">
        <v>298</v>
      </c>
      <c r="W168">
        <v>4</v>
      </c>
    </row>
    <row r="169" spans="1:24" x14ac:dyDescent="0.25">
      <c r="A169" t="s">
        <v>443</v>
      </c>
      <c r="B169" s="11" t="s">
        <v>288</v>
      </c>
      <c r="C169" t="s">
        <v>263</v>
      </c>
      <c r="D169" t="s">
        <v>289</v>
      </c>
      <c r="E169" t="s">
        <v>290</v>
      </c>
      <c r="G169" t="s">
        <v>291</v>
      </c>
      <c r="H169" t="s">
        <v>444</v>
      </c>
      <c r="I169">
        <v>13.85</v>
      </c>
      <c r="J169" s="6">
        <f t="shared" si="12"/>
        <v>0.13849999999999998</v>
      </c>
      <c r="K169"/>
      <c r="L169" t="s">
        <v>445</v>
      </c>
      <c r="M169" s="8">
        <v>960</v>
      </c>
      <c r="N169" s="9">
        <f t="shared" si="9"/>
        <v>132.95999999999998</v>
      </c>
      <c r="O169" s="9" t="s">
        <v>51</v>
      </c>
      <c r="P169" t="s">
        <v>294</v>
      </c>
      <c r="R169" t="s">
        <v>295</v>
      </c>
      <c r="S169" t="s">
        <v>296</v>
      </c>
      <c r="T169" t="s">
        <v>297</v>
      </c>
      <c r="U169" s="6" t="s">
        <v>36</v>
      </c>
      <c r="V169" t="s">
        <v>298</v>
      </c>
      <c r="W169">
        <v>4</v>
      </c>
    </row>
    <row r="170" spans="1:24" x14ac:dyDescent="0.25">
      <c r="A170" t="s">
        <v>446</v>
      </c>
      <c r="B170" s="11" t="s">
        <v>25</v>
      </c>
      <c r="C170" t="s">
        <v>447</v>
      </c>
      <c r="D170" t="s">
        <v>289</v>
      </c>
      <c r="E170" t="s">
        <v>290</v>
      </c>
      <c r="G170" t="s">
        <v>291</v>
      </c>
      <c r="H170" t="s">
        <v>332</v>
      </c>
      <c r="I170">
        <v>29.8</v>
      </c>
      <c r="J170" s="6">
        <f t="shared" si="12"/>
        <v>0.29799999999999999</v>
      </c>
      <c r="K170"/>
      <c r="L170" t="s">
        <v>448</v>
      </c>
      <c r="M170" s="8">
        <v>1200</v>
      </c>
      <c r="N170" s="9">
        <f t="shared" si="9"/>
        <v>357.59999999999997</v>
      </c>
      <c r="O170" s="9" t="s">
        <v>51</v>
      </c>
      <c r="P170" t="s">
        <v>294</v>
      </c>
      <c r="R170" t="s">
        <v>295</v>
      </c>
      <c r="S170" t="s">
        <v>302</v>
      </c>
      <c r="T170" t="s">
        <v>303</v>
      </c>
      <c r="U170" s="6" t="s">
        <v>36</v>
      </c>
      <c r="V170" t="s">
        <v>298</v>
      </c>
      <c r="W170">
        <v>4</v>
      </c>
    </row>
    <row r="171" spans="1:24" x14ac:dyDescent="0.25">
      <c r="A171" t="s">
        <v>449</v>
      </c>
      <c r="B171" s="11" t="s">
        <v>25</v>
      </c>
      <c r="C171" t="s">
        <v>55</v>
      </c>
      <c r="D171" t="s">
        <v>289</v>
      </c>
      <c r="E171" t="s">
        <v>290</v>
      </c>
      <c r="G171" t="s">
        <v>291</v>
      </c>
      <c r="H171" t="s">
        <v>450</v>
      </c>
      <c r="I171" s="14">
        <v>29.7</v>
      </c>
      <c r="J171" s="6">
        <f t="shared" si="12"/>
        <v>0.29699999999999999</v>
      </c>
      <c r="K171" s="14"/>
      <c r="L171" t="s">
        <v>451</v>
      </c>
      <c r="M171" s="8">
        <v>34800</v>
      </c>
      <c r="N171" s="9">
        <f t="shared" si="9"/>
        <v>10335.6</v>
      </c>
      <c r="O171" s="9" t="s">
        <v>51</v>
      </c>
      <c r="P171" t="s">
        <v>294</v>
      </c>
      <c r="R171" t="s">
        <v>295</v>
      </c>
      <c r="S171" t="s">
        <v>302</v>
      </c>
      <c r="T171" t="s">
        <v>303</v>
      </c>
      <c r="U171" s="6" t="s">
        <v>36</v>
      </c>
      <c r="V171" t="s">
        <v>298</v>
      </c>
      <c r="W171">
        <v>1</v>
      </c>
    </row>
    <row r="172" spans="1:24" x14ac:dyDescent="0.25">
      <c r="A172" t="s">
        <v>452</v>
      </c>
      <c r="B172" s="11" t="s">
        <v>47</v>
      </c>
      <c r="C172" t="s">
        <v>422</v>
      </c>
      <c r="D172" t="s">
        <v>289</v>
      </c>
      <c r="E172" t="s">
        <v>290</v>
      </c>
      <c r="G172" t="s">
        <v>291</v>
      </c>
      <c r="H172" t="s">
        <v>399</v>
      </c>
      <c r="I172">
        <v>22.63</v>
      </c>
      <c r="J172" s="6">
        <f t="shared" si="12"/>
        <v>0.2263</v>
      </c>
      <c r="K172"/>
      <c r="L172" t="s">
        <v>453</v>
      </c>
      <c r="M172" s="8">
        <v>4320</v>
      </c>
      <c r="N172" s="9">
        <f t="shared" si="9"/>
        <v>977.61599999999999</v>
      </c>
      <c r="O172" s="9" t="s">
        <v>51</v>
      </c>
      <c r="P172" t="s">
        <v>294</v>
      </c>
      <c r="R172" t="s">
        <v>295</v>
      </c>
      <c r="S172" t="s">
        <v>344</v>
      </c>
      <c r="T172" t="s">
        <v>345</v>
      </c>
      <c r="U172" s="6" t="s">
        <v>36</v>
      </c>
      <c r="V172" t="s">
        <v>298</v>
      </c>
      <c r="W172">
        <v>4</v>
      </c>
    </row>
    <row r="173" spans="1:24" x14ac:dyDescent="0.25">
      <c r="A173" t="s">
        <v>454</v>
      </c>
      <c r="B173" s="11" t="s">
        <v>25</v>
      </c>
      <c r="C173" t="s">
        <v>55</v>
      </c>
      <c r="D173" t="s">
        <v>289</v>
      </c>
      <c r="E173" t="s">
        <v>290</v>
      </c>
      <c r="G173" t="s">
        <v>291</v>
      </c>
      <c r="H173" t="s">
        <v>332</v>
      </c>
      <c r="I173">
        <v>29.8</v>
      </c>
      <c r="J173" s="6">
        <f t="shared" si="12"/>
        <v>0.29799999999999999</v>
      </c>
      <c r="K173"/>
      <c r="L173" t="s">
        <v>337</v>
      </c>
      <c r="M173" s="8">
        <v>2400</v>
      </c>
      <c r="N173" s="9">
        <f t="shared" si="9"/>
        <v>715.19999999999993</v>
      </c>
      <c r="O173" s="9" t="s">
        <v>51</v>
      </c>
      <c r="P173" t="s">
        <v>294</v>
      </c>
      <c r="R173" t="s">
        <v>295</v>
      </c>
      <c r="S173" t="s">
        <v>302</v>
      </c>
      <c r="T173" t="s">
        <v>303</v>
      </c>
      <c r="U173" s="6" t="s">
        <v>36</v>
      </c>
      <c r="V173" t="s">
        <v>298</v>
      </c>
      <c r="W173">
        <v>4</v>
      </c>
    </row>
    <row r="174" spans="1:24" x14ac:dyDescent="0.25">
      <c r="A174" t="s">
        <v>455</v>
      </c>
      <c r="B174" s="11" t="s">
        <v>47</v>
      </c>
      <c r="C174" t="s">
        <v>55</v>
      </c>
      <c r="D174" t="s">
        <v>289</v>
      </c>
      <c r="E174" t="s">
        <v>290</v>
      </c>
      <c r="G174" t="s">
        <v>291</v>
      </c>
      <c r="H174" t="s">
        <v>456</v>
      </c>
      <c r="I174">
        <v>22.82</v>
      </c>
      <c r="J174" s="6">
        <f t="shared" si="12"/>
        <v>0.22820000000000001</v>
      </c>
      <c r="K174"/>
      <c r="L174" t="s">
        <v>457</v>
      </c>
      <c r="M174" s="8">
        <v>6000</v>
      </c>
      <c r="N174" s="9">
        <f t="shared" si="9"/>
        <v>1369.2</v>
      </c>
      <c r="O174" s="9" t="s">
        <v>51</v>
      </c>
      <c r="P174" t="s">
        <v>294</v>
      </c>
      <c r="R174" t="s">
        <v>295</v>
      </c>
      <c r="S174" t="s">
        <v>344</v>
      </c>
      <c r="T174" t="s">
        <v>345</v>
      </c>
      <c r="U174" s="6" t="s">
        <v>36</v>
      </c>
      <c r="V174" t="s">
        <v>298</v>
      </c>
      <c r="W174">
        <v>4</v>
      </c>
    </row>
    <row r="175" spans="1:24" x14ac:dyDescent="0.25">
      <c r="A175" t="s">
        <v>458</v>
      </c>
      <c r="B175" s="11" t="s">
        <v>25</v>
      </c>
      <c r="C175" t="s">
        <v>72</v>
      </c>
      <c r="D175" t="s">
        <v>289</v>
      </c>
      <c r="E175" t="s">
        <v>290</v>
      </c>
      <c r="G175" t="s">
        <v>291</v>
      </c>
      <c r="H175" t="s">
        <v>300</v>
      </c>
      <c r="I175">
        <v>22.97</v>
      </c>
      <c r="J175" s="6">
        <f t="shared" si="12"/>
        <v>0.22969999999999999</v>
      </c>
      <c r="K175"/>
      <c r="L175" t="s">
        <v>448</v>
      </c>
      <c r="M175" s="8">
        <v>1200</v>
      </c>
      <c r="N175" s="9">
        <f t="shared" si="9"/>
        <v>275.64</v>
      </c>
      <c r="O175" s="9" t="s">
        <v>51</v>
      </c>
      <c r="P175" t="s">
        <v>334</v>
      </c>
      <c r="R175" t="s">
        <v>295</v>
      </c>
      <c r="S175" t="s">
        <v>302</v>
      </c>
      <c r="T175" t="s">
        <v>303</v>
      </c>
      <c r="U175" s="6" t="s">
        <v>36</v>
      </c>
      <c r="V175" t="s">
        <v>298</v>
      </c>
      <c r="W175">
        <v>4</v>
      </c>
    </row>
    <row r="176" spans="1:24" x14ac:dyDescent="0.25">
      <c r="A176" t="s">
        <v>459</v>
      </c>
      <c r="B176" s="11" t="s">
        <v>288</v>
      </c>
      <c r="C176" t="s">
        <v>460</v>
      </c>
      <c r="D176" t="s">
        <v>289</v>
      </c>
      <c r="E176" t="s">
        <v>290</v>
      </c>
      <c r="G176" t="s">
        <v>291</v>
      </c>
      <c r="H176" t="s">
        <v>461</v>
      </c>
      <c r="I176" s="14">
        <v>20</v>
      </c>
      <c r="J176" s="6">
        <f t="shared" si="12"/>
        <v>0.2</v>
      </c>
      <c r="K176" s="14"/>
      <c r="L176" t="s">
        <v>462</v>
      </c>
      <c r="M176" s="8">
        <v>400</v>
      </c>
      <c r="N176" s="9">
        <f t="shared" si="9"/>
        <v>80</v>
      </c>
      <c r="O176" s="9" t="s">
        <v>51</v>
      </c>
      <c r="P176" t="s">
        <v>294</v>
      </c>
      <c r="R176" t="s">
        <v>295</v>
      </c>
      <c r="S176" t="s">
        <v>296</v>
      </c>
      <c r="T176" t="s">
        <v>297</v>
      </c>
      <c r="U176" s="6" t="s">
        <v>36</v>
      </c>
      <c r="V176" t="s">
        <v>298</v>
      </c>
      <c r="W176">
        <v>1</v>
      </c>
    </row>
    <row r="177" spans="1:23" x14ac:dyDescent="0.25">
      <c r="A177" t="s">
        <v>463</v>
      </c>
      <c r="B177" s="11" t="s">
        <v>25</v>
      </c>
      <c r="C177" t="s">
        <v>55</v>
      </c>
      <c r="D177" t="s">
        <v>289</v>
      </c>
      <c r="E177" t="s">
        <v>290</v>
      </c>
      <c r="G177" t="s">
        <v>291</v>
      </c>
      <c r="H177" t="s">
        <v>464</v>
      </c>
      <c r="I177">
        <v>17.5</v>
      </c>
      <c r="J177" s="6">
        <f t="shared" si="12"/>
        <v>0.17499999999999999</v>
      </c>
      <c r="K177"/>
      <c r="L177" t="s">
        <v>465</v>
      </c>
      <c r="M177" s="8">
        <v>20480</v>
      </c>
      <c r="N177" s="9">
        <f t="shared" si="9"/>
        <v>3584</v>
      </c>
      <c r="O177" s="9" t="s">
        <v>51</v>
      </c>
      <c r="P177" t="s">
        <v>294</v>
      </c>
      <c r="R177" t="s">
        <v>295</v>
      </c>
      <c r="S177" t="s">
        <v>302</v>
      </c>
      <c r="T177" t="s">
        <v>303</v>
      </c>
      <c r="U177" s="6" t="s">
        <v>36</v>
      </c>
      <c r="V177" t="s">
        <v>298</v>
      </c>
      <c r="W177">
        <v>4</v>
      </c>
    </row>
    <row r="178" spans="1:23" x14ac:dyDescent="0.25">
      <c r="A178" t="s">
        <v>466</v>
      </c>
      <c r="B178" s="11" t="s">
        <v>288</v>
      </c>
      <c r="C178" t="s">
        <v>467</v>
      </c>
      <c r="D178" t="s">
        <v>289</v>
      </c>
      <c r="E178" t="s">
        <v>290</v>
      </c>
      <c r="G178" t="s">
        <v>291</v>
      </c>
      <c r="H178" t="s">
        <v>309</v>
      </c>
      <c r="I178">
        <v>25</v>
      </c>
      <c r="J178" s="6">
        <f t="shared" si="12"/>
        <v>0.25</v>
      </c>
      <c r="K178"/>
      <c r="L178" t="s">
        <v>468</v>
      </c>
      <c r="M178" s="8">
        <v>400</v>
      </c>
      <c r="N178" s="9">
        <f t="shared" si="9"/>
        <v>100</v>
      </c>
      <c r="O178" s="9" t="s">
        <v>51</v>
      </c>
      <c r="P178" t="s">
        <v>294</v>
      </c>
      <c r="R178" t="s">
        <v>295</v>
      </c>
      <c r="S178" t="s">
        <v>296</v>
      </c>
      <c r="T178" t="s">
        <v>297</v>
      </c>
      <c r="U178" s="6" t="s">
        <v>36</v>
      </c>
      <c r="V178" t="s">
        <v>298</v>
      </c>
      <c r="W178">
        <v>5</v>
      </c>
    </row>
    <row r="179" spans="1:23" x14ac:dyDescent="0.25">
      <c r="A179" t="s">
        <v>469</v>
      </c>
      <c r="B179" s="11" t="s">
        <v>47</v>
      </c>
      <c r="C179" t="s">
        <v>40</v>
      </c>
      <c r="D179" t="s">
        <v>289</v>
      </c>
      <c r="E179" t="s">
        <v>290</v>
      </c>
      <c r="G179" t="s">
        <v>291</v>
      </c>
      <c r="H179" t="s">
        <v>409</v>
      </c>
      <c r="I179">
        <v>12.5</v>
      </c>
      <c r="J179" s="6">
        <f t="shared" si="12"/>
        <v>0.125</v>
      </c>
      <c r="K179"/>
      <c r="L179" t="s">
        <v>470</v>
      </c>
      <c r="M179" s="8">
        <v>4800</v>
      </c>
      <c r="N179" s="9">
        <f t="shared" si="9"/>
        <v>600</v>
      </c>
      <c r="O179" s="9" t="s">
        <v>51</v>
      </c>
      <c r="P179" t="s">
        <v>294</v>
      </c>
      <c r="R179" t="s">
        <v>295</v>
      </c>
      <c r="S179" t="s">
        <v>344</v>
      </c>
      <c r="T179" t="s">
        <v>345</v>
      </c>
      <c r="U179" s="6" t="s">
        <v>36</v>
      </c>
      <c r="V179" t="s">
        <v>298</v>
      </c>
      <c r="W179">
        <v>5</v>
      </c>
    </row>
    <row r="180" spans="1:23" x14ac:dyDescent="0.25">
      <c r="A180" t="s">
        <v>471</v>
      </c>
      <c r="B180" s="11" t="s">
        <v>366</v>
      </c>
      <c r="C180" t="s">
        <v>379</v>
      </c>
      <c r="D180" t="s">
        <v>289</v>
      </c>
      <c r="E180" t="s">
        <v>290</v>
      </c>
      <c r="G180" t="s">
        <v>291</v>
      </c>
      <c r="H180" t="s">
        <v>309</v>
      </c>
      <c r="I180">
        <v>25</v>
      </c>
      <c r="J180" s="6">
        <f t="shared" si="12"/>
        <v>0.25</v>
      </c>
      <c r="K180"/>
      <c r="L180" t="s">
        <v>472</v>
      </c>
      <c r="M180" s="8">
        <v>9900</v>
      </c>
      <c r="N180" s="9">
        <f t="shared" si="9"/>
        <v>2475</v>
      </c>
      <c r="O180" s="9" t="s">
        <v>51</v>
      </c>
      <c r="P180" t="s">
        <v>294</v>
      </c>
      <c r="R180" t="s">
        <v>295</v>
      </c>
      <c r="S180" t="s">
        <v>369</v>
      </c>
      <c r="T180" t="s">
        <v>370</v>
      </c>
      <c r="U180" s="6" t="s">
        <v>36</v>
      </c>
      <c r="V180" t="s">
        <v>298</v>
      </c>
      <c r="W180">
        <v>5</v>
      </c>
    </row>
    <row r="181" spans="1:23" x14ac:dyDescent="0.25">
      <c r="A181" t="s">
        <v>473</v>
      </c>
      <c r="B181" s="11" t="s">
        <v>47</v>
      </c>
      <c r="C181" t="s">
        <v>101</v>
      </c>
      <c r="D181" t="s">
        <v>289</v>
      </c>
      <c r="E181" t="s">
        <v>290</v>
      </c>
      <c r="G181" t="s">
        <v>291</v>
      </c>
      <c r="H181" t="s">
        <v>474</v>
      </c>
      <c r="I181">
        <v>15.28</v>
      </c>
      <c r="J181" s="6">
        <f t="shared" si="12"/>
        <v>0.15279999999999999</v>
      </c>
      <c r="K181"/>
      <c r="L181" t="s">
        <v>389</v>
      </c>
      <c r="M181" s="8">
        <v>6600</v>
      </c>
      <c r="N181" s="9">
        <f t="shared" si="9"/>
        <v>1008.4799999999999</v>
      </c>
      <c r="O181" s="9" t="s">
        <v>51</v>
      </c>
      <c r="P181" t="s">
        <v>310</v>
      </c>
      <c r="R181" t="s">
        <v>295</v>
      </c>
      <c r="S181" t="s">
        <v>344</v>
      </c>
      <c r="T181" t="s">
        <v>345</v>
      </c>
      <c r="U181" s="6" t="s">
        <v>98</v>
      </c>
      <c r="V181" t="s">
        <v>298</v>
      </c>
      <c r="W181">
        <v>5</v>
      </c>
    </row>
    <row r="182" spans="1:23" x14ac:dyDescent="0.25">
      <c r="A182" t="s">
        <v>475</v>
      </c>
      <c r="B182" s="11" t="s">
        <v>288</v>
      </c>
      <c r="C182" t="s">
        <v>419</v>
      </c>
      <c r="D182" t="s">
        <v>289</v>
      </c>
      <c r="E182" t="s">
        <v>290</v>
      </c>
      <c r="G182" t="s">
        <v>291</v>
      </c>
      <c r="H182" t="s">
        <v>476</v>
      </c>
      <c r="I182">
        <v>25</v>
      </c>
      <c r="J182" s="6">
        <f t="shared" si="12"/>
        <v>0.25</v>
      </c>
      <c r="K182"/>
      <c r="L182" t="s">
        <v>477</v>
      </c>
      <c r="M182" s="8">
        <v>235</v>
      </c>
      <c r="N182" s="9">
        <f t="shared" si="9"/>
        <v>58.75</v>
      </c>
      <c r="O182" s="9" t="s">
        <v>51</v>
      </c>
      <c r="P182" t="s">
        <v>364</v>
      </c>
      <c r="R182" t="s">
        <v>295</v>
      </c>
      <c r="S182" t="s">
        <v>296</v>
      </c>
      <c r="T182" t="s">
        <v>297</v>
      </c>
      <c r="U182" s="6" t="s">
        <v>98</v>
      </c>
      <c r="V182" t="s">
        <v>298</v>
      </c>
      <c r="W182">
        <v>5</v>
      </c>
    </row>
    <row r="183" spans="1:23" x14ac:dyDescent="0.25">
      <c r="A183" t="s">
        <v>478</v>
      </c>
      <c r="B183" s="11" t="s">
        <v>25</v>
      </c>
      <c r="C183" t="s">
        <v>40</v>
      </c>
      <c r="D183" t="s">
        <v>289</v>
      </c>
      <c r="E183" t="s">
        <v>290</v>
      </c>
      <c r="G183" t="s">
        <v>291</v>
      </c>
      <c r="H183" t="s">
        <v>380</v>
      </c>
      <c r="I183" s="14">
        <v>17.57</v>
      </c>
      <c r="J183" s="6">
        <f t="shared" si="12"/>
        <v>0.1757</v>
      </c>
      <c r="K183" s="14"/>
      <c r="L183" t="s">
        <v>358</v>
      </c>
      <c r="M183" s="8">
        <v>1440</v>
      </c>
      <c r="N183" s="9">
        <f t="shared" si="9"/>
        <v>253.00799999999998</v>
      </c>
      <c r="O183" s="9" t="s">
        <v>51</v>
      </c>
      <c r="P183" t="s">
        <v>294</v>
      </c>
      <c r="R183" t="s">
        <v>295</v>
      </c>
      <c r="S183" t="s">
        <v>302</v>
      </c>
      <c r="T183" t="s">
        <v>303</v>
      </c>
      <c r="U183" s="6" t="s">
        <v>36</v>
      </c>
      <c r="V183" t="s">
        <v>298</v>
      </c>
      <c r="W183">
        <v>1</v>
      </c>
    </row>
    <row r="184" spans="1:23" x14ac:dyDescent="0.25">
      <c r="A184" t="s">
        <v>479</v>
      </c>
      <c r="B184" s="11" t="s">
        <v>312</v>
      </c>
      <c r="C184" t="s">
        <v>78</v>
      </c>
      <c r="D184" t="s">
        <v>289</v>
      </c>
      <c r="E184" t="s">
        <v>290</v>
      </c>
      <c r="G184" t="s">
        <v>291</v>
      </c>
      <c r="H184" t="s">
        <v>461</v>
      </c>
      <c r="I184" t="s">
        <v>480</v>
      </c>
      <c r="J184" s="6">
        <v>0.22500000000000001</v>
      </c>
      <c r="K184"/>
      <c r="L184" t="s">
        <v>63</v>
      </c>
      <c r="M184" s="8">
        <v>1000</v>
      </c>
      <c r="N184" s="9">
        <f t="shared" si="9"/>
        <v>225</v>
      </c>
      <c r="O184" s="9" t="s">
        <v>51</v>
      </c>
      <c r="P184" t="s">
        <v>294</v>
      </c>
      <c r="R184" t="s">
        <v>295</v>
      </c>
      <c r="S184" t="s">
        <v>315</v>
      </c>
      <c r="T184" t="s">
        <v>481</v>
      </c>
      <c r="U184" s="6" t="s">
        <v>36</v>
      </c>
      <c r="V184" t="s">
        <v>298</v>
      </c>
      <c r="W184">
        <v>5</v>
      </c>
    </row>
    <row r="185" spans="1:23" x14ac:dyDescent="0.25">
      <c r="A185" t="s">
        <v>482</v>
      </c>
      <c r="B185" s="11" t="s">
        <v>288</v>
      </c>
      <c r="C185" t="s">
        <v>245</v>
      </c>
      <c r="D185" t="s">
        <v>289</v>
      </c>
      <c r="E185" t="s">
        <v>290</v>
      </c>
      <c r="G185" t="s">
        <v>291</v>
      </c>
      <c r="H185" t="s">
        <v>483</v>
      </c>
      <c r="I185">
        <v>14.1</v>
      </c>
      <c r="J185" s="6">
        <f t="shared" ref="J185:J198" si="13">IF(ISBLANK(I185), 1, I185/100)</f>
        <v>0.14099999999999999</v>
      </c>
      <c r="K185"/>
      <c r="L185" t="s">
        <v>391</v>
      </c>
      <c r="M185" s="8">
        <v>1080</v>
      </c>
      <c r="N185" s="9">
        <f t="shared" ref="N185:N248" si="14">J185*M185</f>
        <v>152.27999999999997</v>
      </c>
      <c r="O185" s="9" t="s">
        <v>51</v>
      </c>
      <c r="P185" t="s">
        <v>294</v>
      </c>
      <c r="R185" t="s">
        <v>295</v>
      </c>
      <c r="S185" t="s">
        <v>296</v>
      </c>
      <c r="T185" t="s">
        <v>297</v>
      </c>
      <c r="U185" s="6" t="s">
        <v>36</v>
      </c>
      <c r="V185" t="s">
        <v>298</v>
      </c>
      <c r="W185">
        <v>5</v>
      </c>
    </row>
    <row r="186" spans="1:23" x14ac:dyDescent="0.25">
      <c r="A186" t="s">
        <v>484</v>
      </c>
      <c r="B186" s="11" t="s">
        <v>288</v>
      </c>
      <c r="C186" t="s">
        <v>135</v>
      </c>
      <c r="D186" t="s">
        <v>289</v>
      </c>
      <c r="E186" t="s">
        <v>290</v>
      </c>
      <c r="G186" t="s">
        <v>291</v>
      </c>
      <c r="H186" t="s">
        <v>309</v>
      </c>
      <c r="I186">
        <v>25</v>
      </c>
      <c r="J186" s="6">
        <f t="shared" si="13"/>
        <v>0.25</v>
      </c>
      <c r="K186"/>
      <c r="L186" t="s">
        <v>485</v>
      </c>
      <c r="M186" s="8">
        <v>1528</v>
      </c>
      <c r="N186" s="9">
        <f t="shared" si="14"/>
        <v>382</v>
      </c>
      <c r="O186" s="9" t="s">
        <v>51</v>
      </c>
      <c r="P186" t="s">
        <v>294</v>
      </c>
      <c r="R186" t="s">
        <v>295</v>
      </c>
      <c r="S186" t="s">
        <v>296</v>
      </c>
      <c r="T186" t="s">
        <v>297</v>
      </c>
      <c r="U186" s="6" t="s">
        <v>36</v>
      </c>
      <c r="V186" t="s">
        <v>298</v>
      </c>
      <c r="W186">
        <v>5</v>
      </c>
    </row>
    <row r="187" spans="1:23" x14ac:dyDescent="0.25">
      <c r="A187" t="s">
        <v>486</v>
      </c>
      <c r="B187" s="11" t="s">
        <v>288</v>
      </c>
      <c r="C187" t="s">
        <v>356</v>
      </c>
      <c r="D187" t="s">
        <v>289</v>
      </c>
      <c r="E187" t="s">
        <v>290</v>
      </c>
      <c r="G187" t="s">
        <v>291</v>
      </c>
      <c r="H187" t="s">
        <v>487</v>
      </c>
      <c r="I187">
        <v>12.499000000000001</v>
      </c>
      <c r="J187" s="6">
        <f t="shared" si="13"/>
        <v>0.12499</v>
      </c>
      <c r="K187"/>
      <c r="L187" t="s">
        <v>343</v>
      </c>
      <c r="M187" s="8">
        <v>3300</v>
      </c>
      <c r="N187" s="9">
        <f t="shared" si="14"/>
        <v>412.46699999999998</v>
      </c>
      <c r="O187" s="9" t="s">
        <v>51</v>
      </c>
      <c r="P187" t="s">
        <v>294</v>
      </c>
      <c r="R187" t="s">
        <v>295</v>
      </c>
      <c r="S187" t="s">
        <v>296</v>
      </c>
      <c r="T187" t="s">
        <v>297</v>
      </c>
      <c r="U187" s="6" t="s">
        <v>98</v>
      </c>
      <c r="V187" t="s">
        <v>298</v>
      </c>
      <c r="W187">
        <v>5</v>
      </c>
    </row>
    <row r="188" spans="1:23" x14ac:dyDescent="0.25">
      <c r="A188" t="s">
        <v>488</v>
      </c>
      <c r="B188" s="11" t="s">
        <v>288</v>
      </c>
      <c r="C188" t="s">
        <v>489</v>
      </c>
      <c r="D188" t="s">
        <v>289</v>
      </c>
      <c r="E188" t="s">
        <v>290</v>
      </c>
      <c r="G188" t="s">
        <v>291</v>
      </c>
      <c r="H188" t="s">
        <v>439</v>
      </c>
      <c r="I188">
        <v>17.57</v>
      </c>
      <c r="J188" s="6">
        <f t="shared" si="13"/>
        <v>0.1757</v>
      </c>
      <c r="K188"/>
      <c r="L188" t="s">
        <v>440</v>
      </c>
      <c r="M188" s="8">
        <v>360</v>
      </c>
      <c r="N188" s="9">
        <f t="shared" si="14"/>
        <v>63.251999999999995</v>
      </c>
      <c r="O188" s="9" t="s">
        <v>51</v>
      </c>
      <c r="P188" t="s">
        <v>294</v>
      </c>
      <c r="R188" t="s">
        <v>295</v>
      </c>
      <c r="S188" t="s">
        <v>296</v>
      </c>
      <c r="T188" t="s">
        <v>297</v>
      </c>
      <c r="U188" s="6" t="s">
        <v>98</v>
      </c>
      <c r="V188" t="s">
        <v>298</v>
      </c>
      <c r="W188">
        <v>5</v>
      </c>
    </row>
    <row r="189" spans="1:23" x14ac:dyDescent="0.25">
      <c r="A189" t="s">
        <v>490</v>
      </c>
      <c r="B189" s="11" t="s">
        <v>366</v>
      </c>
      <c r="C189" t="s">
        <v>55</v>
      </c>
      <c r="D189" t="s">
        <v>289</v>
      </c>
      <c r="E189" t="s">
        <v>290</v>
      </c>
      <c r="G189" t="s">
        <v>291</v>
      </c>
      <c r="H189" t="s">
        <v>309</v>
      </c>
      <c r="I189">
        <v>25</v>
      </c>
      <c r="J189" s="6">
        <f t="shared" si="13"/>
        <v>0.25</v>
      </c>
      <c r="K189"/>
      <c r="L189" t="s">
        <v>212</v>
      </c>
      <c r="M189" s="8">
        <v>1500</v>
      </c>
      <c r="N189" s="9">
        <f t="shared" si="14"/>
        <v>375</v>
      </c>
      <c r="O189" s="9" t="s">
        <v>51</v>
      </c>
      <c r="P189" t="s">
        <v>294</v>
      </c>
      <c r="R189" t="s">
        <v>295</v>
      </c>
      <c r="S189" t="s">
        <v>369</v>
      </c>
      <c r="T189" t="s">
        <v>370</v>
      </c>
      <c r="U189" s="6" t="s">
        <v>36</v>
      </c>
      <c r="V189" t="s">
        <v>298</v>
      </c>
      <c r="W189">
        <v>5</v>
      </c>
    </row>
    <row r="190" spans="1:23" x14ac:dyDescent="0.25">
      <c r="A190" t="s">
        <v>491</v>
      </c>
      <c r="B190" s="11" t="s">
        <v>47</v>
      </c>
      <c r="C190" t="s">
        <v>305</v>
      </c>
      <c r="D190" t="s">
        <v>289</v>
      </c>
      <c r="E190" t="s">
        <v>290</v>
      </c>
      <c r="G190" t="s">
        <v>291</v>
      </c>
      <c r="H190" t="s">
        <v>332</v>
      </c>
      <c r="I190" s="14">
        <v>29.79</v>
      </c>
      <c r="J190" s="6">
        <f t="shared" si="13"/>
        <v>0.2979</v>
      </c>
      <c r="K190" s="14"/>
      <c r="L190" t="s">
        <v>492</v>
      </c>
      <c r="M190" s="8">
        <v>3360</v>
      </c>
      <c r="N190" s="9">
        <f t="shared" si="14"/>
        <v>1000.944</v>
      </c>
      <c r="O190" s="9" t="s">
        <v>51</v>
      </c>
      <c r="P190" t="s">
        <v>294</v>
      </c>
      <c r="R190" t="s">
        <v>295</v>
      </c>
      <c r="S190" t="s">
        <v>344</v>
      </c>
      <c r="T190" t="s">
        <v>345</v>
      </c>
      <c r="U190" s="6" t="s">
        <v>36</v>
      </c>
      <c r="V190" t="s">
        <v>298</v>
      </c>
      <c r="W190">
        <v>1</v>
      </c>
    </row>
    <row r="191" spans="1:23" x14ac:dyDescent="0.25">
      <c r="A191" t="s">
        <v>493</v>
      </c>
      <c r="B191" s="11" t="s">
        <v>25</v>
      </c>
      <c r="C191" t="s">
        <v>26</v>
      </c>
      <c r="D191" t="s">
        <v>289</v>
      </c>
      <c r="E191" t="s">
        <v>290</v>
      </c>
      <c r="G191" t="s">
        <v>291</v>
      </c>
      <c r="H191" t="s">
        <v>329</v>
      </c>
      <c r="I191">
        <v>14.1</v>
      </c>
      <c r="J191" s="6">
        <f t="shared" si="13"/>
        <v>0.14099999999999999</v>
      </c>
      <c r="K191"/>
      <c r="L191" t="s">
        <v>494</v>
      </c>
      <c r="M191" s="8">
        <v>2880</v>
      </c>
      <c r="N191" s="9">
        <f t="shared" si="14"/>
        <v>406.08</v>
      </c>
      <c r="O191" s="9" t="s">
        <v>51</v>
      </c>
      <c r="P191" t="s">
        <v>294</v>
      </c>
      <c r="R191" t="s">
        <v>295</v>
      </c>
      <c r="S191" t="s">
        <v>302</v>
      </c>
      <c r="T191" t="s">
        <v>303</v>
      </c>
      <c r="U191" s="6" t="s">
        <v>36</v>
      </c>
      <c r="V191" t="s">
        <v>298</v>
      </c>
      <c r="W191">
        <v>5</v>
      </c>
    </row>
    <row r="192" spans="1:23" x14ac:dyDescent="0.25">
      <c r="A192" t="s">
        <v>495</v>
      </c>
      <c r="B192" s="11" t="s">
        <v>47</v>
      </c>
      <c r="C192" t="s">
        <v>318</v>
      </c>
      <c r="D192" t="s">
        <v>289</v>
      </c>
      <c r="E192" t="s">
        <v>290</v>
      </c>
      <c r="G192" t="s">
        <v>291</v>
      </c>
      <c r="H192" t="s">
        <v>399</v>
      </c>
      <c r="I192">
        <v>22.63</v>
      </c>
      <c r="J192" s="6">
        <f t="shared" si="13"/>
        <v>0.2263</v>
      </c>
      <c r="K192"/>
      <c r="L192" t="s">
        <v>330</v>
      </c>
      <c r="M192" s="8">
        <v>480</v>
      </c>
      <c r="N192" s="9">
        <f t="shared" si="14"/>
        <v>108.624</v>
      </c>
      <c r="O192" s="9" t="s">
        <v>51</v>
      </c>
      <c r="P192" t="s">
        <v>294</v>
      </c>
      <c r="R192" t="s">
        <v>295</v>
      </c>
      <c r="S192" t="s">
        <v>344</v>
      </c>
      <c r="T192" t="s">
        <v>345</v>
      </c>
      <c r="U192" s="6" t="s">
        <v>36</v>
      </c>
      <c r="V192" t="s">
        <v>298</v>
      </c>
      <c r="W192">
        <v>5</v>
      </c>
    </row>
    <row r="193" spans="1:23" x14ac:dyDescent="0.25">
      <c r="A193" t="s">
        <v>496</v>
      </c>
      <c r="B193" s="11" t="s">
        <v>25</v>
      </c>
      <c r="C193" t="s">
        <v>144</v>
      </c>
      <c r="D193" t="s">
        <v>289</v>
      </c>
      <c r="E193" t="s">
        <v>290</v>
      </c>
      <c r="G193" t="s">
        <v>291</v>
      </c>
      <c r="H193" t="s">
        <v>332</v>
      </c>
      <c r="I193">
        <v>29.8</v>
      </c>
      <c r="J193" s="6">
        <f t="shared" si="13"/>
        <v>0.29799999999999999</v>
      </c>
      <c r="K193"/>
      <c r="L193" t="s">
        <v>497</v>
      </c>
      <c r="M193" s="8">
        <v>10240</v>
      </c>
      <c r="N193" s="9">
        <f t="shared" si="14"/>
        <v>3051.52</v>
      </c>
      <c r="O193" s="9" t="s">
        <v>51</v>
      </c>
      <c r="P193" t="s">
        <v>294</v>
      </c>
      <c r="R193" t="s">
        <v>295</v>
      </c>
      <c r="S193" t="s">
        <v>302</v>
      </c>
      <c r="T193" t="s">
        <v>303</v>
      </c>
      <c r="U193" s="6" t="s">
        <v>36</v>
      </c>
      <c r="V193" t="s">
        <v>298</v>
      </c>
      <c r="W193">
        <v>5</v>
      </c>
    </row>
    <row r="194" spans="1:23" x14ac:dyDescent="0.25">
      <c r="A194" t="s">
        <v>498</v>
      </c>
      <c r="B194" s="11" t="s">
        <v>288</v>
      </c>
      <c r="C194" t="s">
        <v>58</v>
      </c>
      <c r="D194" t="s">
        <v>289</v>
      </c>
      <c r="E194" t="s">
        <v>290</v>
      </c>
      <c r="G194" t="s">
        <v>291</v>
      </c>
      <c r="H194" t="s">
        <v>499</v>
      </c>
      <c r="I194">
        <v>15.24</v>
      </c>
      <c r="J194" s="6">
        <f t="shared" si="13"/>
        <v>0.15240000000000001</v>
      </c>
      <c r="K194"/>
      <c r="L194" t="s">
        <v>500</v>
      </c>
      <c r="M194" s="8">
        <v>7560</v>
      </c>
      <c r="N194" s="9">
        <f t="shared" si="14"/>
        <v>1152.144</v>
      </c>
      <c r="O194" s="9" t="s">
        <v>51</v>
      </c>
      <c r="P194" t="s">
        <v>310</v>
      </c>
      <c r="R194" t="s">
        <v>295</v>
      </c>
      <c r="S194" t="s">
        <v>296</v>
      </c>
      <c r="T194" t="s">
        <v>297</v>
      </c>
      <c r="U194" s="6" t="s">
        <v>36</v>
      </c>
      <c r="V194" t="s">
        <v>298</v>
      </c>
      <c r="W194">
        <v>5</v>
      </c>
    </row>
    <row r="195" spans="1:23" x14ac:dyDescent="0.25">
      <c r="A195" t="s">
        <v>501</v>
      </c>
      <c r="B195" s="11" t="s">
        <v>25</v>
      </c>
      <c r="C195" t="s">
        <v>245</v>
      </c>
      <c r="D195" t="s">
        <v>289</v>
      </c>
      <c r="E195" t="s">
        <v>290</v>
      </c>
      <c r="G195" t="s">
        <v>291</v>
      </c>
      <c r="H195" t="s">
        <v>502</v>
      </c>
      <c r="I195">
        <v>29.79</v>
      </c>
      <c r="J195" s="6">
        <f t="shared" si="13"/>
        <v>0.2979</v>
      </c>
      <c r="K195"/>
      <c r="L195" t="s">
        <v>503</v>
      </c>
      <c r="M195" s="8">
        <v>1280</v>
      </c>
      <c r="N195" s="9">
        <f t="shared" si="14"/>
        <v>381.31200000000001</v>
      </c>
      <c r="O195" s="9" t="s">
        <v>51</v>
      </c>
      <c r="P195" t="s">
        <v>368</v>
      </c>
      <c r="R195" t="s">
        <v>295</v>
      </c>
      <c r="S195" t="s">
        <v>302</v>
      </c>
      <c r="T195" t="s">
        <v>303</v>
      </c>
      <c r="U195" s="6" t="s">
        <v>36</v>
      </c>
      <c r="V195" t="s">
        <v>298</v>
      </c>
      <c r="W195">
        <v>5</v>
      </c>
    </row>
    <row r="196" spans="1:23" x14ac:dyDescent="0.25">
      <c r="A196" t="s">
        <v>504</v>
      </c>
      <c r="B196" s="11" t="s">
        <v>366</v>
      </c>
      <c r="C196" t="s">
        <v>224</v>
      </c>
      <c r="D196" t="s">
        <v>289</v>
      </c>
      <c r="E196" t="s">
        <v>290</v>
      </c>
      <c r="G196" t="s">
        <v>291</v>
      </c>
      <c r="H196" t="s">
        <v>309</v>
      </c>
      <c r="I196">
        <v>25</v>
      </c>
      <c r="J196" s="6">
        <f t="shared" si="13"/>
        <v>0.25</v>
      </c>
      <c r="K196"/>
      <c r="L196" t="s">
        <v>505</v>
      </c>
      <c r="M196" s="8">
        <v>3308</v>
      </c>
      <c r="N196" s="9">
        <f t="shared" si="14"/>
        <v>827</v>
      </c>
      <c r="O196" s="9" t="s">
        <v>51</v>
      </c>
      <c r="P196" t="s">
        <v>294</v>
      </c>
      <c r="R196" t="s">
        <v>295</v>
      </c>
      <c r="S196" t="s">
        <v>369</v>
      </c>
      <c r="T196" t="s">
        <v>370</v>
      </c>
      <c r="U196" s="6" t="s">
        <v>36</v>
      </c>
      <c r="V196" t="s">
        <v>298</v>
      </c>
      <c r="W196">
        <v>5</v>
      </c>
    </row>
    <row r="197" spans="1:23" x14ac:dyDescent="0.25">
      <c r="A197" t="s">
        <v>506</v>
      </c>
      <c r="B197" s="11" t="s">
        <v>25</v>
      </c>
      <c r="C197" t="s">
        <v>97</v>
      </c>
      <c r="D197" t="s">
        <v>289</v>
      </c>
      <c r="E197" t="s">
        <v>290</v>
      </c>
      <c r="G197" t="s">
        <v>291</v>
      </c>
      <c r="H197" t="s">
        <v>332</v>
      </c>
      <c r="I197">
        <v>29.8</v>
      </c>
      <c r="J197" s="6">
        <f t="shared" si="13"/>
        <v>0.29799999999999999</v>
      </c>
      <c r="K197"/>
      <c r="L197" t="s">
        <v>507</v>
      </c>
      <c r="M197" s="8">
        <v>10000</v>
      </c>
      <c r="N197" s="9">
        <f t="shared" si="14"/>
        <v>2980</v>
      </c>
      <c r="O197" s="9" t="s">
        <v>51</v>
      </c>
      <c r="P197" t="s">
        <v>294</v>
      </c>
      <c r="R197" t="s">
        <v>295</v>
      </c>
      <c r="S197" t="s">
        <v>302</v>
      </c>
      <c r="T197" t="s">
        <v>303</v>
      </c>
      <c r="U197" s="6" t="s">
        <v>98</v>
      </c>
      <c r="V197" t="s">
        <v>298</v>
      </c>
      <c r="W197">
        <v>5</v>
      </c>
    </row>
    <row r="198" spans="1:23" x14ac:dyDescent="0.25">
      <c r="A198" t="s">
        <v>508</v>
      </c>
      <c r="B198" s="11" t="s">
        <v>288</v>
      </c>
      <c r="C198" t="s">
        <v>245</v>
      </c>
      <c r="D198" t="s">
        <v>289</v>
      </c>
      <c r="E198" t="s">
        <v>290</v>
      </c>
      <c r="G198" t="s">
        <v>291</v>
      </c>
      <c r="H198" t="s">
        <v>509</v>
      </c>
      <c r="I198">
        <v>25</v>
      </c>
      <c r="J198" s="6">
        <f t="shared" si="13"/>
        <v>0.25</v>
      </c>
      <c r="K198"/>
      <c r="L198" t="s">
        <v>510</v>
      </c>
      <c r="M198" s="8">
        <v>720</v>
      </c>
      <c r="N198" s="9">
        <f t="shared" si="14"/>
        <v>180</v>
      </c>
      <c r="O198" s="9" t="s">
        <v>51</v>
      </c>
      <c r="P198" t="s">
        <v>334</v>
      </c>
      <c r="R198" t="s">
        <v>295</v>
      </c>
      <c r="S198" t="s">
        <v>511</v>
      </c>
      <c r="T198" t="s">
        <v>297</v>
      </c>
      <c r="U198" s="6" t="s">
        <v>36</v>
      </c>
      <c r="V198" t="s">
        <v>298</v>
      </c>
      <c r="W198">
        <v>5</v>
      </c>
    </row>
    <row r="199" spans="1:23" x14ac:dyDescent="0.25">
      <c r="A199" t="s">
        <v>512</v>
      </c>
      <c r="B199" s="11" t="s">
        <v>312</v>
      </c>
      <c r="C199" t="s">
        <v>513</v>
      </c>
      <c r="D199" t="s">
        <v>289</v>
      </c>
      <c r="E199" t="s">
        <v>290</v>
      </c>
      <c r="G199" t="s">
        <v>291</v>
      </c>
      <c r="H199" t="s">
        <v>309</v>
      </c>
      <c r="I199" t="s">
        <v>514</v>
      </c>
      <c r="J199" s="6">
        <v>0.27500000000000002</v>
      </c>
      <c r="K199"/>
      <c r="L199" t="s">
        <v>515</v>
      </c>
      <c r="M199" s="8">
        <v>351</v>
      </c>
      <c r="N199" s="9">
        <f t="shared" si="14"/>
        <v>96.525000000000006</v>
      </c>
      <c r="O199" s="9" t="s">
        <v>51</v>
      </c>
      <c r="P199" t="s">
        <v>294</v>
      </c>
      <c r="R199" t="s">
        <v>295</v>
      </c>
      <c r="S199" t="s">
        <v>315</v>
      </c>
      <c r="T199" t="s">
        <v>316</v>
      </c>
      <c r="U199" s="6" t="s">
        <v>36</v>
      </c>
      <c r="V199" t="s">
        <v>298</v>
      </c>
      <c r="W199">
        <v>1</v>
      </c>
    </row>
    <row r="200" spans="1:23" x14ac:dyDescent="0.25">
      <c r="A200" t="s">
        <v>516</v>
      </c>
      <c r="B200" s="11" t="s">
        <v>288</v>
      </c>
      <c r="C200" t="s">
        <v>352</v>
      </c>
      <c r="D200" t="s">
        <v>289</v>
      </c>
      <c r="E200" t="s">
        <v>290</v>
      </c>
      <c r="G200" t="s">
        <v>291</v>
      </c>
      <c r="H200" t="s">
        <v>309</v>
      </c>
      <c r="I200">
        <v>25</v>
      </c>
      <c r="J200" s="6">
        <f>IF(ISBLANK(I200), 1, I200/100)</f>
        <v>0.25</v>
      </c>
      <c r="K200"/>
      <c r="L200" t="s">
        <v>517</v>
      </c>
      <c r="M200" s="8">
        <v>67</v>
      </c>
      <c r="N200" s="9">
        <f t="shared" si="14"/>
        <v>16.75</v>
      </c>
      <c r="O200" s="9" t="s">
        <v>51</v>
      </c>
      <c r="P200" t="s">
        <v>294</v>
      </c>
      <c r="R200" t="s">
        <v>295</v>
      </c>
      <c r="S200" t="s">
        <v>296</v>
      </c>
      <c r="T200" t="s">
        <v>297</v>
      </c>
      <c r="U200" s="6" t="s">
        <v>36</v>
      </c>
      <c r="V200" t="s">
        <v>298</v>
      </c>
      <c r="W200">
        <v>5</v>
      </c>
    </row>
    <row r="201" spans="1:23" x14ac:dyDescent="0.25">
      <c r="A201" t="s">
        <v>518</v>
      </c>
      <c r="B201" s="11" t="s">
        <v>25</v>
      </c>
      <c r="C201" t="s">
        <v>224</v>
      </c>
      <c r="D201" t="s">
        <v>289</v>
      </c>
      <c r="E201" t="s">
        <v>290</v>
      </c>
      <c r="G201" t="s">
        <v>291</v>
      </c>
      <c r="H201" t="s">
        <v>380</v>
      </c>
      <c r="I201">
        <v>20</v>
      </c>
      <c r="J201" s="6">
        <f>IF(ISBLANK(I201), 1, I201/100)</f>
        <v>0.2</v>
      </c>
      <c r="K201"/>
      <c r="L201" t="s">
        <v>361</v>
      </c>
      <c r="M201" s="8">
        <v>1920</v>
      </c>
      <c r="N201" s="9">
        <f t="shared" si="14"/>
        <v>384</v>
      </c>
      <c r="O201" s="9" t="s">
        <v>51</v>
      </c>
      <c r="P201" t="s">
        <v>294</v>
      </c>
      <c r="R201" t="s">
        <v>295</v>
      </c>
      <c r="S201" t="s">
        <v>302</v>
      </c>
      <c r="T201" t="s">
        <v>303</v>
      </c>
      <c r="U201" s="6" t="s">
        <v>36</v>
      </c>
      <c r="V201" t="s">
        <v>298</v>
      </c>
      <c r="W201">
        <v>5</v>
      </c>
    </row>
    <row r="202" spans="1:23" x14ac:dyDescent="0.25">
      <c r="A202" t="s">
        <v>519</v>
      </c>
      <c r="B202" s="11" t="s">
        <v>25</v>
      </c>
      <c r="C202" t="s">
        <v>224</v>
      </c>
      <c r="D202" t="s">
        <v>289</v>
      </c>
      <c r="E202" t="s">
        <v>290</v>
      </c>
      <c r="G202" t="s">
        <v>291</v>
      </c>
      <c r="H202" t="s">
        <v>332</v>
      </c>
      <c r="I202">
        <v>29.8</v>
      </c>
      <c r="J202" s="6">
        <f>IF(ISBLANK(I202), 1, I202/100)</f>
        <v>0.29799999999999999</v>
      </c>
      <c r="K202"/>
      <c r="L202" t="s">
        <v>520</v>
      </c>
      <c r="M202" s="8">
        <v>3200</v>
      </c>
      <c r="N202" s="9">
        <f t="shared" si="14"/>
        <v>953.59999999999991</v>
      </c>
      <c r="O202" s="9" t="s">
        <v>51</v>
      </c>
      <c r="P202" t="s">
        <v>294</v>
      </c>
      <c r="R202" t="s">
        <v>295</v>
      </c>
      <c r="S202" t="s">
        <v>302</v>
      </c>
      <c r="T202" t="s">
        <v>303</v>
      </c>
      <c r="U202" s="6" t="s">
        <v>36</v>
      </c>
      <c r="V202" t="s">
        <v>298</v>
      </c>
      <c r="W202">
        <v>5</v>
      </c>
    </row>
    <row r="203" spans="1:23" x14ac:dyDescent="0.25">
      <c r="A203" t="s">
        <v>521</v>
      </c>
      <c r="B203" s="11" t="s">
        <v>25</v>
      </c>
      <c r="C203" t="s">
        <v>127</v>
      </c>
      <c r="D203" t="s">
        <v>289</v>
      </c>
      <c r="E203" t="s">
        <v>290</v>
      </c>
      <c r="G203" t="s">
        <v>291</v>
      </c>
      <c r="H203" t="s">
        <v>522</v>
      </c>
      <c r="I203">
        <v>12.62</v>
      </c>
      <c r="J203" s="6">
        <f>IF(ISBLANK(I203), 1, I203/100)</f>
        <v>0.12619999999999998</v>
      </c>
      <c r="K203"/>
      <c r="L203" t="s">
        <v>137</v>
      </c>
      <c r="M203" s="8">
        <v>5000</v>
      </c>
      <c r="N203" s="9">
        <f t="shared" si="14"/>
        <v>630.99999999999989</v>
      </c>
      <c r="O203" s="9" t="s">
        <v>51</v>
      </c>
      <c r="P203" t="s">
        <v>294</v>
      </c>
      <c r="R203" t="s">
        <v>295</v>
      </c>
      <c r="S203" t="s">
        <v>302</v>
      </c>
      <c r="T203" t="s">
        <v>303</v>
      </c>
      <c r="U203" s="6" t="s">
        <v>36</v>
      </c>
      <c r="V203" t="s">
        <v>298</v>
      </c>
      <c r="W203">
        <v>5</v>
      </c>
    </row>
    <row r="204" spans="1:23" x14ac:dyDescent="0.25">
      <c r="A204" t="s">
        <v>523</v>
      </c>
      <c r="B204" s="11" t="s">
        <v>312</v>
      </c>
      <c r="C204" t="s">
        <v>159</v>
      </c>
      <c r="D204" t="s">
        <v>289</v>
      </c>
      <c r="E204" t="s">
        <v>290</v>
      </c>
      <c r="G204" t="s">
        <v>291</v>
      </c>
      <c r="H204" t="s">
        <v>309</v>
      </c>
      <c r="I204" t="s">
        <v>313</v>
      </c>
      <c r="J204" s="6">
        <v>0.27500000000000002</v>
      </c>
      <c r="K204"/>
      <c r="L204" t="s">
        <v>425</v>
      </c>
      <c r="M204" s="8">
        <v>600</v>
      </c>
      <c r="N204" s="9">
        <f t="shared" si="14"/>
        <v>165</v>
      </c>
      <c r="O204" s="9" t="s">
        <v>51</v>
      </c>
      <c r="P204" t="s">
        <v>334</v>
      </c>
      <c r="R204" t="s">
        <v>295</v>
      </c>
      <c r="S204" t="s">
        <v>315</v>
      </c>
      <c r="T204" t="s">
        <v>423</v>
      </c>
      <c r="U204" s="6" t="s">
        <v>36</v>
      </c>
      <c r="V204" t="s">
        <v>298</v>
      </c>
      <c r="W204">
        <v>5</v>
      </c>
    </row>
    <row r="205" spans="1:23" x14ac:dyDescent="0.25">
      <c r="A205" t="s">
        <v>524</v>
      </c>
      <c r="B205" s="11" t="s">
        <v>288</v>
      </c>
      <c r="C205" t="s">
        <v>305</v>
      </c>
      <c r="D205" t="s">
        <v>289</v>
      </c>
      <c r="E205" t="s">
        <v>290</v>
      </c>
      <c r="G205" t="s">
        <v>291</v>
      </c>
      <c r="H205" t="s">
        <v>357</v>
      </c>
      <c r="I205">
        <v>15.24</v>
      </c>
      <c r="J205" s="6">
        <f t="shared" ref="J205:J223" si="15">IF(ISBLANK(I205), 1, I205/100)</f>
        <v>0.15240000000000001</v>
      </c>
      <c r="K205"/>
      <c r="L205" t="s">
        <v>453</v>
      </c>
      <c r="M205" s="8">
        <v>4320</v>
      </c>
      <c r="N205" s="9">
        <f t="shared" si="14"/>
        <v>658.36800000000005</v>
      </c>
      <c r="O205" s="9" t="s">
        <v>51</v>
      </c>
      <c r="P205" t="s">
        <v>294</v>
      </c>
      <c r="R205" t="s">
        <v>295</v>
      </c>
      <c r="S205" t="s">
        <v>296</v>
      </c>
      <c r="T205" t="s">
        <v>297</v>
      </c>
      <c r="U205" s="6" t="s">
        <v>36</v>
      </c>
      <c r="V205" t="s">
        <v>298</v>
      </c>
      <c r="W205">
        <v>5</v>
      </c>
    </row>
    <row r="206" spans="1:23" x14ac:dyDescent="0.25">
      <c r="A206" t="s">
        <v>525</v>
      </c>
      <c r="B206" s="11" t="s">
        <v>288</v>
      </c>
      <c r="C206" t="s">
        <v>26</v>
      </c>
      <c r="D206" t="s">
        <v>289</v>
      </c>
      <c r="E206" t="s">
        <v>290</v>
      </c>
      <c r="G206" t="s">
        <v>291</v>
      </c>
      <c r="H206" t="s">
        <v>329</v>
      </c>
      <c r="I206">
        <v>14.1</v>
      </c>
      <c r="J206" s="6">
        <f t="shared" si="15"/>
        <v>0.14099999999999999</v>
      </c>
      <c r="K206"/>
      <c r="L206" t="s">
        <v>391</v>
      </c>
      <c r="M206" s="8">
        <v>1080</v>
      </c>
      <c r="N206" s="9">
        <f t="shared" si="14"/>
        <v>152.27999999999997</v>
      </c>
      <c r="O206" s="9" t="s">
        <v>51</v>
      </c>
      <c r="P206" t="s">
        <v>310</v>
      </c>
      <c r="R206" t="s">
        <v>295</v>
      </c>
      <c r="S206" t="s">
        <v>296</v>
      </c>
      <c r="T206" t="s">
        <v>297</v>
      </c>
      <c r="U206" s="6" t="s">
        <v>36</v>
      </c>
      <c r="V206" t="s">
        <v>298</v>
      </c>
      <c r="W206">
        <v>5</v>
      </c>
    </row>
    <row r="207" spans="1:23" x14ac:dyDescent="0.25">
      <c r="A207" t="s">
        <v>526</v>
      </c>
      <c r="B207" s="11" t="s">
        <v>25</v>
      </c>
      <c r="C207" t="s">
        <v>527</v>
      </c>
      <c r="D207" t="s">
        <v>289</v>
      </c>
      <c r="E207" t="s">
        <v>290</v>
      </c>
      <c r="G207" t="s">
        <v>291</v>
      </c>
      <c r="H207" t="s">
        <v>528</v>
      </c>
      <c r="I207">
        <v>22.6</v>
      </c>
      <c r="J207" s="6">
        <f t="shared" si="15"/>
        <v>0.22600000000000001</v>
      </c>
      <c r="K207"/>
      <c r="L207" t="s">
        <v>529</v>
      </c>
      <c r="M207" s="8">
        <v>4000</v>
      </c>
      <c r="N207" s="9">
        <f t="shared" si="14"/>
        <v>904</v>
      </c>
      <c r="O207" s="9" t="s">
        <v>51</v>
      </c>
      <c r="P207" t="s">
        <v>310</v>
      </c>
      <c r="R207" t="s">
        <v>295</v>
      </c>
      <c r="S207" t="s">
        <v>302</v>
      </c>
      <c r="T207" t="s">
        <v>303</v>
      </c>
      <c r="U207" s="6" t="s">
        <v>36</v>
      </c>
      <c r="V207" t="s">
        <v>298</v>
      </c>
      <c r="W207">
        <v>5</v>
      </c>
    </row>
    <row r="208" spans="1:23" x14ac:dyDescent="0.25">
      <c r="A208" t="s">
        <v>530</v>
      </c>
      <c r="B208" s="11" t="s">
        <v>25</v>
      </c>
      <c r="C208" t="s">
        <v>101</v>
      </c>
      <c r="D208" t="s">
        <v>289</v>
      </c>
      <c r="E208" t="s">
        <v>290</v>
      </c>
      <c r="G208" t="s">
        <v>291</v>
      </c>
      <c r="H208" t="s">
        <v>439</v>
      </c>
      <c r="I208">
        <v>17.57</v>
      </c>
      <c r="J208" s="6">
        <f t="shared" si="15"/>
        <v>0.1757</v>
      </c>
      <c r="K208"/>
      <c r="L208" t="s">
        <v>531</v>
      </c>
      <c r="M208" s="8">
        <v>2900</v>
      </c>
      <c r="N208" s="9">
        <f t="shared" si="14"/>
        <v>509.53</v>
      </c>
      <c r="O208" s="9" t="s">
        <v>51</v>
      </c>
      <c r="P208" t="s">
        <v>294</v>
      </c>
      <c r="R208" t="s">
        <v>295</v>
      </c>
      <c r="S208" t="s">
        <v>302</v>
      </c>
      <c r="T208" t="s">
        <v>303</v>
      </c>
      <c r="U208" s="6" t="s">
        <v>98</v>
      </c>
      <c r="V208" t="s">
        <v>298</v>
      </c>
      <c r="W208">
        <v>5</v>
      </c>
    </row>
    <row r="209" spans="1:23" x14ac:dyDescent="0.25">
      <c r="A209" t="s">
        <v>532</v>
      </c>
      <c r="B209" s="11" t="s">
        <v>366</v>
      </c>
      <c r="C209" t="s">
        <v>97</v>
      </c>
      <c r="D209" t="s">
        <v>289</v>
      </c>
      <c r="E209" t="s">
        <v>290</v>
      </c>
      <c r="G209" t="s">
        <v>291</v>
      </c>
      <c r="H209" t="s">
        <v>533</v>
      </c>
      <c r="I209">
        <v>25</v>
      </c>
      <c r="J209" s="6">
        <f t="shared" si="15"/>
        <v>0.25</v>
      </c>
      <c r="K209"/>
      <c r="L209" t="s">
        <v>534</v>
      </c>
      <c r="M209" s="8">
        <v>630</v>
      </c>
      <c r="N209" s="9">
        <f t="shared" si="14"/>
        <v>157.5</v>
      </c>
      <c r="O209" s="9" t="s">
        <v>51</v>
      </c>
      <c r="P209" t="s">
        <v>294</v>
      </c>
      <c r="R209" t="s">
        <v>295</v>
      </c>
      <c r="S209" t="s">
        <v>369</v>
      </c>
      <c r="T209" t="s">
        <v>370</v>
      </c>
      <c r="U209" s="6" t="s">
        <v>98</v>
      </c>
      <c r="V209" t="s">
        <v>298</v>
      </c>
      <c r="W209">
        <v>5</v>
      </c>
    </row>
    <row r="210" spans="1:23" x14ac:dyDescent="0.25">
      <c r="A210" t="s">
        <v>535</v>
      </c>
      <c r="B210" s="11" t="s">
        <v>47</v>
      </c>
      <c r="C210" t="s">
        <v>55</v>
      </c>
      <c r="D210" t="s">
        <v>289</v>
      </c>
      <c r="E210" t="s">
        <v>290</v>
      </c>
      <c r="G210" t="s">
        <v>291</v>
      </c>
      <c r="H210" t="s">
        <v>536</v>
      </c>
      <c r="I210">
        <v>9.23</v>
      </c>
      <c r="J210" s="6">
        <f t="shared" si="15"/>
        <v>9.2300000000000007E-2</v>
      </c>
      <c r="K210"/>
      <c r="L210" t="s">
        <v>537</v>
      </c>
      <c r="M210" s="8">
        <v>67200</v>
      </c>
      <c r="N210" s="9">
        <f t="shared" si="14"/>
        <v>6202.56</v>
      </c>
      <c r="O210" s="9" t="s">
        <v>51</v>
      </c>
      <c r="P210" t="s">
        <v>294</v>
      </c>
      <c r="R210" t="s">
        <v>295</v>
      </c>
      <c r="S210" t="s">
        <v>344</v>
      </c>
      <c r="T210" t="s">
        <v>345</v>
      </c>
      <c r="U210" s="6" t="s">
        <v>36</v>
      </c>
      <c r="V210" t="s">
        <v>298</v>
      </c>
      <c r="W210">
        <v>5</v>
      </c>
    </row>
    <row r="211" spans="1:23" x14ac:dyDescent="0.25">
      <c r="A211" t="s">
        <v>538</v>
      </c>
      <c r="B211" s="11" t="s">
        <v>47</v>
      </c>
      <c r="C211" t="s">
        <v>72</v>
      </c>
      <c r="D211" t="s">
        <v>289</v>
      </c>
      <c r="E211" t="s">
        <v>290</v>
      </c>
      <c r="G211" t="s">
        <v>291</v>
      </c>
      <c r="H211" t="s">
        <v>539</v>
      </c>
      <c r="I211">
        <v>46.01</v>
      </c>
      <c r="J211" s="6">
        <f t="shared" si="15"/>
        <v>0.46009999999999995</v>
      </c>
      <c r="K211"/>
      <c r="L211" t="s">
        <v>540</v>
      </c>
      <c r="M211" s="8">
        <v>21600</v>
      </c>
      <c r="N211" s="9">
        <f t="shared" si="14"/>
        <v>9938.16</v>
      </c>
      <c r="O211" s="9" t="s">
        <v>51</v>
      </c>
      <c r="P211" t="s">
        <v>294</v>
      </c>
      <c r="R211" t="s">
        <v>295</v>
      </c>
      <c r="S211" t="s">
        <v>344</v>
      </c>
      <c r="T211" t="s">
        <v>345</v>
      </c>
      <c r="U211" s="6" t="s">
        <v>36</v>
      </c>
      <c r="V211" t="s">
        <v>298</v>
      </c>
      <c r="W211">
        <v>6</v>
      </c>
    </row>
    <row r="212" spans="1:23" x14ac:dyDescent="0.25">
      <c r="A212" t="s">
        <v>541</v>
      </c>
      <c r="B212" s="11" t="s">
        <v>47</v>
      </c>
      <c r="C212" t="s">
        <v>55</v>
      </c>
      <c r="D212" t="s">
        <v>289</v>
      </c>
      <c r="E212" t="s">
        <v>290</v>
      </c>
      <c r="G212" t="s">
        <v>291</v>
      </c>
      <c r="H212" t="s">
        <v>542</v>
      </c>
      <c r="I212">
        <v>17.78</v>
      </c>
      <c r="J212" s="6">
        <f t="shared" si="15"/>
        <v>0.17780000000000001</v>
      </c>
      <c r="K212"/>
      <c r="L212" t="s">
        <v>543</v>
      </c>
      <c r="M212" s="8">
        <v>80550</v>
      </c>
      <c r="N212" s="9">
        <f t="shared" si="14"/>
        <v>14321.79</v>
      </c>
      <c r="O212" s="9" t="s">
        <v>51</v>
      </c>
      <c r="P212" t="s">
        <v>294</v>
      </c>
      <c r="R212" t="s">
        <v>295</v>
      </c>
      <c r="S212" t="s">
        <v>344</v>
      </c>
      <c r="T212" t="s">
        <v>345</v>
      </c>
      <c r="U212" s="6" t="s">
        <v>36</v>
      </c>
      <c r="V212" t="s">
        <v>298</v>
      </c>
      <c r="W212">
        <v>6</v>
      </c>
    </row>
    <row r="213" spans="1:23" x14ac:dyDescent="0.25">
      <c r="A213" t="s">
        <v>544</v>
      </c>
      <c r="B213" s="11" t="s">
        <v>25</v>
      </c>
      <c r="C213" t="s">
        <v>379</v>
      </c>
      <c r="D213" t="s">
        <v>289</v>
      </c>
      <c r="E213" t="s">
        <v>290</v>
      </c>
      <c r="G213" t="s">
        <v>291</v>
      </c>
      <c r="H213" t="s">
        <v>332</v>
      </c>
      <c r="I213">
        <v>29.8</v>
      </c>
      <c r="J213" s="6">
        <f t="shared" si="15"/>
        <v>0.29799999999999999</v>
      </c>
      <c r="K213"/>
      <c r="L213" t="s">
        <v>545</v>
      </c>
      <c r="M213" s="8">
        <v>15200</v>
      </c>
      <c r="N213" s="9">
        <f t="shared" si="14"/>
        <v>4529.5999999999995</v>
      </c>
      <c r="O213" s="9" t="s">
        <v>51</v>
      </c>
      <c r="P213" t="s">
        <v>294</v>
      </c>
      <c r="R213" t="s">
        <v>295</v>
      </c>
      <c r="S213" t="s">
        <v>302</v>
      </c>
      <c r="T213" t="s">
        <v>303</v>
      </c>
      <c r="U213" s="6" t="s">
        <v>36</v>
      </c>
      <c r="V213" t="s">
        <v>298</v>
      </c>
      <c r="W213">
        <v>6</v>
      </c>
    </row>
    <row r="214" spans="1:23" x14ac:dyDescent="0.25">
      <c r="A214" t="s">
        <v>546</v>
      </c>
      <c r="B214" s="11" t="s">
        <v>25</v>
      </c>
      <c r="C214" t="s">
        <v>93</v>
      </c>
      <c r="D214" t="s">
        <v>289</v>
      </c>
      <c r="E214" t="s">
        <v>290</v>
      </c>
      <c r="G214" t="s">
        <v>291</v>
      </c>
      <c r="H214" t="s">
        <v>547</v>
      </c>
      <c r="I214" s="14">
        <v>17.78</v>
      </c>
      <c r="J214" s="6">
        <f t="shared" si="15"/>
        <v>0.17780000000000001</v>
      </c>
      <c r="K214" s="14"/>
      <c r="L214" t="s">
        <v>333</v>
      </c>
      <c r="M214" s="8">
        <v>3000</v>
      </c>
      <c r="N214" s="9">
        <f t="shared" si="14"/>
        <v>533.40000000000009</v>
      </c>
      <c r="O214" s="9" t="s">
        <v>51</v>
      </c>
      <c r="P214" t="s">
        <v>548</v>
      </c>
      <c r="R214" t="s">
        <v>295</v>
      </c>
      <c r="S214" t="s">
        <v>302</v>
      </c>
      <c r="T214" t="s">
        <v>303</v>
      </c>
      <c r="U214" s="6" t="s">
        <v>36</v>
      </c>
      <c r="V214" t="s">
        <v>298</v>
      </c>
      <c r="W214">
        <v>1</v>
      </c>
    </row>
    <row r="215" spans="1:23" x14ac:dyDescent="0.25">
      <c r="A215" t="s">
        <v>549</v>
      </c>
      <c r="B215" s="11" t="s">
        <v>47</v>
      </c>
      <c r="C215" t="s">
        <v>111</v>
      </c>
      <c r="D215" t="s">
        <v>289</v>
      </c>
      <c r="E215" t="s">
        <v>290</v>
      </c>
      <c r="G215" t="s">
        <v>291</v>
      </c>
      <c r="H215" t="s">
        <v>550</v>
      </c>
      <c r="I215">
        <v>8.3699999999999992</v>
      </c>
      <c r="J215" s="6">
        <f t="shared" si="15"/>
        <v>8.3699999999999997E-2</v>
      </c>
      <c r="K215"/>
      <c r="L215" t="s">
        <v>551</v>
      </c>
      <c r="M215" s="8">
        <v>10200</v>
      </c>
      <c r="N215" s="9">
        <f t="shared" si="14"/>
        <v>853.74</v>
      </c>
      <c r="O215" s="9" t="s">
        <v>51</v>
      </c>
      <c r="P215" t="s">
        <v>294</v>
      </c>
      <c r="R215" t="s">
        <v>295</v>
      </c>
      <c r="S215" t="s">
        <v>344</v>
      </c>
      <c r="T215" t="s">
        <v>345</v>
      </c>
      <c r="U215" s="6" t="s">
        <v>36</v>
      </c>
      <c r="V215" t="s">
        <v>298</v>
      </c>
      <c r="W215">
        <v>6</v>
      </c>
    </row>
    <row r="216" spans="1:23" x14ac:dyDescent="0.25">
      <c r="A216" t="s">
        <v>552</v>
      </c>
      <c r="B216" s="11" t="s">
        <v>288</v>
      </c>
      <c r="C216" t="s">
        <v>513</v>
      </c>
      <c r="D216" t="s">
        <v>289</v>
      </c>
      <c r="E216" t="s">
        <v>290</v>
      </c>
      <c r="G216" t="s">
        <v>291</v>
      </c>
      <c r="H216" t="s">
        <v>319</v>
      </c>
      <c r="I216">
        <v>12.62</v>
      </c>
      <c r="J216" s="6">
        <f t="shared" si="15"/>
        <v>0.12619999999999998</v>
      </c>
      <c r="K216"/>
      <c r="L216" t="s">
        <v>445</v>
      </c>
      <c r="M216" s="8">
        <v>960</v>
      </c>
      <c r="N216" s="9">
        <f t="shared" si="14"/>
        <v>121.15199999999999</v>
      </c>
      <c r="O216" s="9" t="s">
        <v>51</v>
      </c>
      <c r="P216" t="s">
        <v>294</v>
      </c>
      <c r="R216" t="s">
        <v>295</v>
      </c>
      <c r="S216" t="s">
        <v>296</v>
      </c>
      <c r="T216" t="s">
        <v>297</v>
      </c>
      <c r="U216" s="6" t="s">
        <v>36</v>
      </c>
      <c r="V216" t="s">
        <v>298</v>
      </c>
      <c r="W216">
        <v>6</v>
      </c>
    </row>
    <row r="217" spans="1:23" x14ac:dyDescent="0.25">
      <c r="A217" t="s">
        <v>553</v>
      </c>
      <c r="B217" s="11" t="s">
        <v>25</v>
      </c>
      <c r="C217" t="s">
        <v>127</v>
      </c>
      <c r="D217" t="s">
        <v>289</v>
      </c>
      <c r="E217" t="s">
        <v>290</v>
      </c>
      <c r="G217" t="s">
        <v>291</v>
      </c>
      <c r="H217" t="s">
        <v>399</v>
      </c>
      <c r="I217">
        <v>22.63</v>
      </c>
      <c r="J217" s="6">
        <f t="shared" si="15"/>
        <v>0.2263</v>
      </c>
      <c r="K217"/>
      <c r="L217" t="s">
        <v>137</v>
      </c>
      <c r="M217" s="8">
        <v>5000</v>
      </c>
      <c r="N217" s="9">
        <f t="shared" si="14"/>
        <v>1131.5</v>
      </c>
      <c r="O217" s="9" t="s">
        <v>51</v>
      </c>
      <c r="P217" t="s">
        <v>294</v>
      </c>
      <c r="R217" t="s">
        <v>295</v>
      </c>
      <c r="S217" t="s">
        <v>302</v>
      </c>
      <c r="T217" t="s">
        <v>303</v>
      </c>
      <c r="U217" s="6" t="s">
        <v>36</v>
      </c>
      <c r="V217" t="s">
        <v>298</v>
      </c>
      <c r="W217">
        <v>6</v>
      </c>
    </row>
    <row r="218" spans="1:23" x14ac:dyDescent="0.25">
      <c r="A218" t="s">
        <v>554</v>
      </c>
      <c r="B218" s="11" t="s">
        <v>288</v>
      </c>
      <c r="C218" t="s">
        <v>263</v>
      </c>
      <c r="D218" t="s">
        <v>289</v>
      </c>
      <c r="E218" t="s">
        <v>290</v>
      </c>
      <c r="G218" t="s">
        <v>291</v>
      </c>
      <c r="H218" t="s">
        <v>476</v>
      </c>
      <c r="I218">
        <v>25</v>
      </c>
      <c r="J218" s="6">
        <f t="shared" si="15"/>
        <v>0.25</v>
      </c>
      <c r="K218"/>
      <c r="L218" t="s">
        <v>510</v>
      </c>
      <c r="M218" s="8">
        <v>720</v>
      </c>
      <c r="N218" s="9">
        <f t="shared" si="14"/>
        <v>180</v>
      </c>
      <c r="O218" s="9" t="s">
        <v>51</v>
      </c>
      <c r="P218" t="s">
        <v>294</v>
      </c>
      <c r="R218" t="s">
        <v>295</v>
      </c>
      <c r="S218" t="s">
        <v>296</v>
      </c>
      <c r="T218" t="s">
        <v>297</v>
      </c>
      <c r="U218" s="6" t="s">
        <v>36</v>
      </c>
      <c r="V218" t="s">
        <v>298</v>
      </c>
      <c r="W218">
        <v>6</v>
      </c>
    </row>
    <row r="219" spans="1:23" x14ac:dyDescent="0.25">
      <c r="A219" t="s">
        <v>555</v>
      </c>
      <c r="B219" s="11" t="s">
        <v>25</v>
      </c>
      <c r="C219" t="s">
        <v>26</v>
      </c>
      <c r="D219" t="s">
        <v>289</v>
      </c>
      <c r="E219" t="s">
        <v>290</v>
      </c>
      <c r="G219" t="s">
        <v>291</v>
      </c>
      <c r="H219" t="s">
        <v>332</v>
      </c>
      <c r="I219">
        <v>29.8</v>
      </c>
      <c r="J219" s="6">
        <f t="shared" si="15"/>
        <v>0.29799999999999999</v>
      </c>
      <c r="K219"/>
      <c r="L219" t="s">
        <v>129</v>
      </c>
      <c r="M219" s="8">
        <v>3600</v>
      </c>
      <c r="N219" s="9">
        <f t="shared" si="14"/>
        <v>1072.8</v>
      </c>
      <c r="O219" s="9" t="s">
        <v>51</v>
      </c>
      <c r="P219" t="s">
        <v>294</v>
      </c>
      <c r="R219" t="s">
        <v>295</v>
      </c>
      <c r="S219" t="s">
        <v>302</v>
      </c>
      <c r="T219" t="s">
        <v>303</v>
      </c>
      <c r="U219" s="6" t="s">
        <v>36</v>
      </c>
      <c r="V219" t="s">
        <v>298</v>
      </c>
      <c r="W219">
        <v>6</v>
      </c>
    </row>
    <row r="220" spans="1:23" x14ac:dyDescent="0.25">
      <c r="A220" t="s">
        <v>556</v>
      </c>
      <c r="B220" s="11" t="s">
        <v>25</v>
      </c>
      <c r="C220" t="s">
        <v>97</v>
      </c>
      <c r="D220" t="s">
        <v>289</v>
      </c>
      <c r="E220" t="s">
        <v>290</v>
      </c>
      <c r="G220" t="s">
        <v>291</v>
      </c>
      <c r="H220" t="s">
        <v>557</v>
      </c>
      <c r="I220" s="14">
        <v>18.5</v>
      </c>
      <c r="J220" s="6">
        <f t="shared" si="15"/>
        <v>0.185</v>
      </c>
      <c r="K220" s="14"/>
      <c r="L220" t="s">
        <v>558</v>
      </c>
      <c r="M220" s="8">
        <v>7000</v>
      </c>
      <c r="N220" s="9">
        <f t="shared" si="14"/>
        <v>1295</v>
      </c>
      <c r="O220" s="9" t="s">
        <v>51</v>
      </c>
      <c r="P220" t="s">
        <v>294</v>
      </c>
      <c r="R220" t="s">
        <v>295</v>
      </c>
      <c r="S220" t="s">
        <v>302</v>
      </c>
      <c r="T220" t="s">
        <v>303</v>
      </c>
      <c r="U220" s="6" t="s">
        <v>98</v>
      </c>
      <c r="V220" t="s">
        <v>298</v>
      </c>
      <c r="W220">
        <v>1</v>
      </c>
    </row>
    <row r="221" spans="1:23" x14ac:dyDescent="0.25">
      <c r="A221" t="s">
        <v>559</v>
      </c>
      <c r="B221" s="11" t="s">
        <v>288</v>
      </c>
      <c r="C221" t="s">
        <v>305</v>
      </c>
      <c r="D221" t="s">
        <v>289</v>
      </c>
      <c r="E221" t="s">
        <v>290</v>
      </c>
      <c r="G221" t="s">
        <v>291</v>
      </c>
      <c r="H221" t="s">
        <v>309</v>
      </c>
      <c r="I221" s="14">
        <v>25</v>
      </c>
      <c r="J221" s="6">
        <f t="shared" si="15"/>
        <v>0.25</v>
      </c>
      <c r="K221" s="14"/>
      <c r="L221" t="s">
        <v>560</v>
      </c>
      <c r="M221" s="8">
        <v>2400</v>
      </c>
      <c r="N221" s="9">
        <f t="shared" si="14"/>
        <v>600</v>
      </c>
      <c r="O221" s="9" t="s">
        <v>51</v>
      </c>
      <c r="P221" t="s">
        <v>334</v>
      </c>
      <c r="R221" t="s">
        <v>295</v>
      </c>
      <c r="S221" t="s">
        <v>296</v>
      </c>
      <c r="T221" t="s">
        <v>297</v>
      </c>
      <c r="U221" s="6" t="s">
        <v>36</v>
      </c>
      <c r="V221" t="s">
        <v>298</v>
      </c>
      <c r="W221">
        <v>1</v>
      </c>
    </row>
    <row r="222" spans="1:23" x14ac:dyDescent="0.25">
      <c r="A222" t="s">
        <v>561</v>
      </c>
      <c r="B222" s="11" t="s">
        <v>288</v>
      </c>
      <c r="C222" t="s">
        <v>26</v>
      </c>
      <c r="D222" t="s">
        <v>289</v>
      </c>
      <c r="E222" t="s">
        <v>290</v>
      </c>
      <c r="G222" t="s">
        <v>291</v>
      </c>
      <c r="H222" t="s">
        <v>309</v>
      </c>
      <c r="I222" s="14">
        <v>25</v>
      </c>
      <c r="J222" s="6">
        <f t="shared" si="15"/>
        <v>0.25</v>
      </c>
      <c r="K222" s="14"/>
      <c r="L222" t="s">
        <v>425</v>
      </c>
      <c r="M222" s="8">
        <v>600</v>
      </c>
      <c r="N222" s="9">
        <f t="shared" si="14"/>
        <v>150</v>
      </c>
      <c r="O222" s="9" t="s">
        <v>51</v>
      </c>
      <c r="P222" t="s">
        <v>294</v>
      </c>
      <c r="R222" t="s">
        <v>295</v>
      </c>
      <c r="S222" t="s">
        <v>296</v>
      </c>
      <c r="T222" t="s">
        <v>297</v>
      </c>
      <c r="U222" s="6" t="s">
        <v>36</v>
      </c>
      <c r="V222" t="s">
        <v>298</v>
      </c>
      <c r="W222">
        <v>1</v>
      </c>
    </row>
    <row r="223" spans="1:23" x14ac:dyDescent="0.25">
      <c r="A223" t="s">
        <v>562</v>
      </c>
      <c r="B223" s="11" t="s">
        <v>288</v>
      </c>
      <c r="C223" t="s">
        <v>263</v>
      </c>
      <c r="D223" t="s">
        <v>289</v>
      </c>
      <c r="E223" t="s">
        <v>290</v>
      </c>
      <c r="G223" t="s">
        <v>291</v>
      </c>
      <c r="H223" t="s">
        <v>349</v>
      </c>
      <c r="I223" s="14">
        <v>20</v>
      </c>
      <c r="J223" s="6">
        <f t="shared" si="15"/>
        <v>0.2</v>
      </c>
      <c r="K223" s="14"/>
      <c r="L223" t="s">
        <v>420</v>
      </c>
      <c r="M223" s="8">
        <v>720</v>
      </c>
      <c r="N223" s="9">
        <f t="shared" si="14"/>
        <v>144</v>
      </c>
      <c r="O223" s="9" t="s">
        <v>51</v>
      </c>
      <c r="P223" t="s">
        <v>294</v>
      </c>
      <c r="R223" t="s">
        <v>295</v>
      </c>
      <c r="S223" t="s">
        <v>296</v>
      </c>
      <c r="T223" t="s">
        <v>297</v>
      </c>
      <c r="U223" s="6" t="s">
        <v>36</v>
      </c>
      <c r="V223" t="s">
        <v>298</v>
      </c>
      <c r="W223">
        <v>1</v>
      </c>
    </row>
    <row r="224" spans="1:23" x14ac:dyDescent="0.25">
      <c r="A224" t="s">
        <v>563</v>
      </c>
      <c r="B224" s="11" t="s">
        <v>312</v>
      </c>
      <c r="C224" t="s">
        <v>87</v>
      </c>
      <c r="D224" t="s">
        <v>289</v>
      </c>
      <c r="E224" t="s">
        <v>290</v>
      </c>
      <c r="G224" t="s">
        <v>291</v>
      </c>
      <c r="H224" t="s">
        <v>309</v>
      </c>
      <c r="I224" t="s">
        <v>514</v>
      </c>
      <c r="J224" s="6">
        <v>0.27500000000000002</v>
      </c>
      <c r="K224"/>
      <c r="L224" t="s">
        <v>564</v>
      </c>
      <c r="M224" s="8">
        <v>540</v>
      </c>
      <c r="N224" s="9">
        <f t="shared" si="14"/>
        <v>148.5</v>
      </c>
      <c r="O224" s="9" t="s">
        <v>51</v>
      </c>
      <c r="P224" t="s">
        <v>294</v>
      </c>
      <c r="R224" t="s">
        <v>295</v>
      </c>
      <c r="S224" t="s">
        <v>315</v>
      </c>
      <c r="T224" t="s">
        <v>316</v>
      </c>
      <c r="U224" s="6" t="s">
        <v>36</v>
      </c>
      <c r="V224" t="s">
        <v>298</v>
      </c>
      <c r="W224">
        <v>1</v>
      </c>
    </row>
    <row r="225" spans="1:23" x14ac:dyDescent="0.25">
      <c r="A225" t="s">
        <v>565</v>
      </c>
      <c r="B225" s="11" t="s">
        <v>288</v>
      </c>
      <c r="C225" t="s">
        <v>245</v>
      </c>
      <c r="D225" t="s">
        <v>289</v>
      </c>
      <c r="E225" t="s">
        <v>290</v>
      </c>
      <c r="G225" t="s">
        <v>291</v>
      </c>
      <c r="H225" t="s">
        <v>566</v>
      </c>
      <c r="I225" s="14">
        <v>15.24</v>
      </c>
      <c r="J225" s="6">
        <f t="shared" ref="J225:J239" si="16">IF(ISBLANK(I225), 1, I225/100)</f>
        <v>0.15240000000000001</v>
      </c>
      <c r="K225" s="14"/>
      <c r="L225" t="s">
        <v>391</v>
      </c>
      <c r="M225" s="8">
        <v>1080</v>
      </c>
      <c r="N225" s="9">
        <f t="shared" si="14"/>
        <v>164.59200000000001</v>
      </c>
      <c r="O225" s="9" t="s">
        <v>51</v>
      </c>
      <c r="P225" t="s">
        <v>294</v>
      </c>
      <c r="R225" t="s">
        <v>295</v>
      </c>
      <c r="S225" t="s">
        <v>296</v>
      </c>
      <c r="T225" t="s">
        <v>297</v>
      </c>
      <c r="U225" s="6" t="s">
        <v>36</v>
      </c>
      <c r="V225" t="s">
        <v>298</v>
      </c>
      <c r="W225">
        <v>1</v>
      </c>
    </row>
    <row r="226" spans="1:23" x14ac:dyDescent="0.25">
      <c r="A226" t="s">
        <v>567</v>
      </c>
      <c r="B226" s="11" t="s">
        <v>47</v>
      </c>
      <c r="C226" t="s">
        <v>55</v>
      </c>
      <c r="D226" t="s">
        <v>289</v>
      </c>
      <c r="E226" t="s">
        <v>290</v>
      </c>
      <c r="G226" t="s">
        <v>291</v>
      </c>
      <c r="H226" t="s">
        <v>568</v>
      </c>
      <c r="I226" s="14">
        <v>11.47</v>
      </c>
      <c r="J226" s="6">
        <f t="shared" si="16"/>
        <v>0.11470000000000001</v>
      </c>
      <c r="K226" s="14"/>
      <c r="L226" t="s">
        <v>569</v>
      </c>
      <c r="M226" s="8">
        <v>40960</v>
      </c>
      <c r="N226" s="9">
        <f t="shared" si="14"/>
        <v>4698.1120000000001</v>
      </c>
      <c r="O226" s="9" t="s">
        <v>51</v>
      </c>
      <c r="P226" t="s">
        <v>310</v>
      </c>
      <c r="R226" t="s">
        <v>295</v>
      </c>
      <c r="S226" t="s">
        <v>344</v>
      </c>
      <c r="T226" t="s">
        <v>345</v>
      </c>
      <c r="U226" s="6" t="s">
        <v>36</v>
      </c>
      <c r="V226" t="s">
        <v>298</v>
      </c>
      <c r="W226">
        <v>1</v>
      </c>
    </row>
    <row r="227" spans="1:23" x14ac:dyDescent="0.25">
      <c r="A227" t="s">
        <v>570</v>
      </c>
      <c r="B227" s="11" t="s">
        <v>25</v>
      </c>
      <c r="C227" t="s">
        <v>305</v>
      </c>
      <c r="D227" t="s">
        <v>289</v>
      </c>
      <c r="E227" t="s">
        <v>290</v>
      </c>
      <c r="G227" t="s">
        <v>291</v>
      </c>
      <c r="H227" t="s">
        <v>436</v>
      </c>
      <c r="I227" s="14">
        <v>14.1</v>
      </c>
      <c r="J227" s="6">
        <f t="shared" si="16"/>
        <v>0.14099999999999999</v>
      </c>
      <c r="K227" s="14"/>
      <c r="L227" t="s">
        <v>571</v>
      </c>
      <c r="M227" s="8">
        <v>153260</v>
      </c>
      <c r="N227" s="9">
        <f t="shared" si="14"/>
        <v>21609.659999999996</v>
      </c>
      <c r="O227" s="9" t="s">
        <v>51</v>
      </c>
      <c r="P227" t="s">
        <v>294</v>
      </c>
      <c r="R227" t="s">
        <v>295</v>
      </c>
      <c r="S227" t="s">
        <v>302</v>
      </c>
      <c r="T227" t="s">
        <v>303</v>
      </c>
      <c r="U227" s="6" t="s">
        <v>36</v>
      </c>
      <c r="V227" t="s">
        <v>298</v>
      </c>
      <c r="W227">
        <v>1</v>
      </c>
    </row>
    <row r="228" spans="1:23" x14ac:dyDescent="0.25">
      <c r="A228" t="s">
        <v>572</v>
      </c>
      <c r="B228" s="11" t="s">
        <v>25</v>
      </c>
      <c r="C228" t="s">
        <v>305</v>
      </c>
      <c r="D228" t="s">
        <v>289</v>
      </c>
      <c r="E228" t="s">
        <v>290</v>
      </c>
      <c r="G228" t="s">
        <v>291</v>
      </c>
      <c r="H228" t="s">
        <v>306</v>
      </c>
      <c r="I228" s="14">
        <v>21.6</v>
      </c>
      <c r="J228" s="6">
        <f t="shared" si="16"/>
        <v>0.21600000000000003</v>
      </c>
      <c r="K228" s="14"/>
      <c r="L228" t="s">
        <v>307</v>
      </c>
      <c r="M228" s="8">
        <v>8320</v>
      </c>
      <c r="N228" s="9">
        <f t="shared" si="14"/>
        <v>1797.1200000000001</v>
      </c>
      <c r="O228" s="9" t="s">
        <v>51</v>
      </c>
      <c r="P228" t="s">
        <v>294</v>
      </c>
      <c r="R228" t="s">
        <v>295</v>
      </c>
      <c r="S228" t="s">
        <v>302</v>
      </c>
      <c r="T228" t="s">
        <v>303</v>
      </c>
      <c r="U228" s="6" t="s">
        <v>36</v>
      </c>
      <c r="V228" t="s">
        <v>298</v>
      </c>
      <c r="W228">
        <v>1</v>
      </c>
    </row>
    <row r="229" spans="1:23" x14ac:dyDescent="0.25">
      <c r="A229" t="s">
        <v>573</v>
      </c>
      <c r="B229" s="11" t="s">
        <v>25</v>
      </c>
      <c r="C229" t="s">
        <v>141</v>
      </c>
      <c r="D229" t="s">
        <v>289</v>
      </c>
      <c r="E229" t="s">
        <v>290</v>
      </c>
      <c r="G229" t="s">
        <v>291</v>
      </c>
      <c r="H229" t="s">
        <v>439</v>
      </c>
      <c r="I229" s="14">
        <v>17.57</v>
      </c>
      <c r="J229" s="6">
        <f t="shared" si="16"/>
        <v>0.1757</v>
      </c>
      <c r="K229" s="14"/>
      <c r="L229" t="s">
        <v>574</v>
      </c>
      <c r="M229" s="8">
        <v>7200</v>
      </c>
      <c r="N229" s="9">
        <f t="shared" si="14"/>
        <v>1265.04</v>
      </c>
      <c r="O229" s="9" t="s">
        <v>51</v>
      </c>
      <c r="P229" t="s">
        <v>310</v>
      </c>
      <c r="R229" t="s">
        <v>295</v>
      </c>
      <c r="S229" t="s">
        <v>302</v>
      </c>
      <c r="T229" t="s">
        <v>303</v>
      </c>
      <c r="U229" s="6" t="s">
        <v>36</v>
      </c>
      <c r="V229" t="s">
        <v>298</v>
      </c>
      <c r="W229">
        <v>1</v>
      </c>
    </row>
    <row r="230" spans="1:23" x14ac:dyDescent="0.25">
      <c r="A230" t="s">
        <v>575</v>
      </c>
      <c r="B230" s="11" t="s">
        <v>288</v>
      </c>
      <c r="C230" t="s">
        <v>356</v>
      </c>
      <c r="D230" t="s">
        <v>289</v>
      </c>
      <c r="E230" t="s">
        <v>290</v>
      </c>
      <c r="G230" t="s">
        <v>291</v>
      </c>
      <c r="H230" t="s">
        <v>576</v>
      </c>
      <c r="I230" s="14">
        <v>14.1</v>
      </c>
      <c r="J230" s="6">
        <f t="shared" si="16"/>
        <v>0.14099999999999999</v>
      </c>
      <c r="K230" s="14"/>
      <c r="L230" t="s">
        <v>391</v>
      </c>
      <c r="M230" s="8">
        <v>1080</v>
      </c>
      <c r="N230" s="9">
        <f t="shared" si="14"/>
        <v>152.27999999999997</v>
      </c>
      <c r="O230" s="9" t="s">
        <v>51</v>
      </c>
      <c r="P230" t="s">
        <v>294</v>
      </c>
      <c r="R230" t="s">
        <v>295</v>
      </c>
      <c r="S230" t="s">
        <v>296</v>
      </c>
      <c r="T230" t="s">
        <v>297</v>
      </c>
      <c r="U230" s="6" t="s">
        <v>98</v>
      </c>
      <c r="V230" t="s">
        <v>298</v>
      </c>
      <c r="W230">
        <v>1</v>
      </c>
    </row>
    <row r="231" spans="1:23" x14ac:dyDescent="0.25">
      <c r="A231" t="s">
        <v>577</v>
      </c>
      <c r="B231" s="11" t="s">
        <v>47</v>
      </c>
      <c r="C231" t="s">
        <v>55</v>
      </c>
      <c r="D231" t="s">
        <v>289</v>
      </c>
      <c r="E231" t="s">
        <v>290</v>
      </c>
      <c r="G231" t="s">
        <v>291</v>
      </c>
      <c r="H231" t="s">
        <v>578</v>
      </c>
      <c r="I231" s="14">
        <v>48</v>
      </c>
      <c r="J231" s="6">
        <f t="shared" si="16"/>
        <v>0.48</v>
      </c>
      <c r="K231" s="14"/>
      <c r="L231" t="s">
        <v>579</v>
      </c>
      <c r="M231" s="8">
        <v>5120</v>
      </c>
      <c r="N231" s="9">
        <f t="shared" si="14"/>
        <v>2457.6</v>
      </c>
      <c r="O231" s="9" t="s">
        <v>51</v>
      </c>
      <c r="P231" t="s">
        <v>294</v>
      </c>
      <c r="R231" t="s">
        <v>295</v>
      </c>
      <c r="S231" t="s">
        <v>344</v>
      </c>
      <c r="T231" t="s">
        <v>345</v>
      </c>
      <c r="U231" s="6" t="s">
        <v>36</v>
      </c>
      <c r="V231" t="s">
        <v>298</v>
      </c>
      <c r="W231">
        <v>1</v>
      </c>
    </row>
    <row r="232" spans="1:23" x14ac:dyDescent="0.25">
      <c r="A232" t="s">
        <v>580</v>
      </c>
      <c r="B232" s="11" t="s">
        <v>25</v>
      </c>
      <c r="C232" t="s">
        <v>132</v>
      </c>
      <c r="D232" t="s">
        <v>289</v>
      </c>
      <c r="E232" t="s">
        <v>290</v>
      </c>
      <c r="G232" t="s">
        <v>291</v>
      </c>
      <c r="H232" t="s">
        <v>396</v>
      </c>
      <c r="I232" s="14">
        <v>24.3</v>
      </c>
      <c r="J232" s="6">
        <f t="shared" si="16"/>
        <v>0.24299999999999999</v>
      </c>
      <c r="K232" s="14"/>
      <c r="L232" t="s">
        <v>301</v>
      </c>
      <c r="M232" s="8">
        <v>600</v>
      </c>
      <c r="N232" s="9">
        <f t="shared" si="14"/>
        <v>145.79999999999998</v>
      </c>
      <c r="O232" s="9" t="s">
        <v>51</v>
      </c>
      <c r="P232" t="s">
        <v>294</v>
      </c>
      <c r="R232" t="s">
        <v>295</v>
      </c>
      <c r="S232" t="s">
        <v>302</v>
      </c>
      <c r="T232" t="s">
        <v>303</v>
      </c>
      <c r="U232" s="6" t="s">
        <v>36</v>
      </c>
      <c r="V232" t="s">
        <v>298</v>
      </c>
      <c r="W232">
        <v>1</v>
      </c>
    </row>
    <row r="233" spans="1:23" x14ac:dyDescent="0.25">
      <c r="A233" t="s">
        <v>581</v>
      </c>
      <c r="B233" s="11" t="s">
        <v>25</v>
      </c>
      <c r="C233" t="s">
        <v>367</v>
      </c>
      <c r="D233" t="s">
        <v>289</v>
      </c>
      <c r="E233" t="s">
        <v>290</v>
      </c>
      <c r="G233" t="s">
        <v>291</v>
      </c>
      <c r="H233" t="s">
        <v>483</v>
      </c>
      <c r="I233" s="14">
        <v>14.1</v>
      </c>
      <c r="J233" s="6">
        <f t="shared" si="16"/>
        <v>0.14099999999999999</v>
      </c>
      <c r="K233" s="14"/>
      <c r="L233" t="s">
        <v>582</v>
      </c>
      <c r="M233" s="8">
        <v>8000</v>
      </c>
      <c r="N233" s="9">
        <f t="shared" si="14"/>
        <v>1128</v>
      </c>
      <c r="O233" s="9" t="s">
        <v>51</v>
      </c>
      <c r="P233" t="s">
        <v>294</v>
      </c>
      <c r="R233" t="s">
        <v>295</v>
      </c>
      <c r="S233" t="s">
        <v>302</v>
      </c>
      <c r="T233" t="s">
        <v>303</v>
      </c>
      <c r="U233" s="6" t="s">
        <v>98</v>
      </c>
      <c r="V233" t="s">
        <v>298</v>
      </c>
      <c r="W233">
        <v>2</v>
      </c>
    </row>
    <row r="234" spans="1:23" x14ac:dyDescent="0.25">
      <c r="A234" t="s">
        <v>583</v>
      </c>
      <c r="B234" s="11" t="s">
        <v>25</v>
      </c>
      <c r="C234" t="s">
        <v>149</v>
      </c>
      <c r="D234" t="s">
        <v>289</v>
      </c>
      <c r="E234" t="s">
        <v>290</v>
      </c>
      <c r="G234" t="s">
        <v>291</v>
      </c>
      <c r="H234" t="s">
        <v>584</v>
      </c>
      <c r="I234" s="14">
        <v>18.5</v>
      </c>
      <c r="J234" s="6">
        <f t="shared" si="16"/>
        <v>0.185</v>
      </c>
      <c r="K234" s="14"/>
      <c r="L234" t="s">
        <v>585</v>
      </c>
      <c r="M234" s="8">
        <v>29000</v>
      </c>
      <c r="N234" s="9">
        <f t="shared" si="14"/>
        <v>5365</v>
      </c>
      <c r="O234" s="9" t="s">
        <v>51</v>
      </c>
      <c r="P234" t="s">
        <v>294</v>
      </c>
      <c r="R234" t="s">
        <v>295</v>
      </c>
      <c r="S234" t="s">
        <v>302</v>
      </c>
      <c r="T234" t="s">
        <v>303</v>
      </c>
      <c r="U234" s="6" t="s">
        <v>36</v>
      </c>
      <c r="V234" t="s">
        <v>298</v>
      </c>
      <c r="W234">
        <v>2</v>
      </c>
    </row>
    <row r="235" spans="1:23" x14ac:dyDescent="0.25">
      <c r="A235" t="s">
        <v>586</v>
      </c>
      <c r="B235" s="11" t="s">
        <v>288</v>
      </c>
      <c r="C235" t="s">
        <v>460</v>
      </c>
      <c r="D235" t="s">
        <v>289</v>
      </c>
      <c r="E235" t="s">
        <v>290</v>
      </c>
      <c r="G235" t="s">
        <v>291</v>
      </c>
      <c r="H235" t="s">
        <v>587</v>
      </c>
      <c r="I235" s="14">
        <v>13.85</v>
      </c>
      <c r="J235" s="6">
        <f t="shared" si="16"/>
        <v>0.13849999999999998</v>
      </c>
      <c r="K235" s="14"/>
      <c r="L235" t="s">
        <v>440</v>
      </c>
      <c r="M235" s="8">
        <v>360</v>
      </c>
      <c r="N235" s="9">
        <f t="shared" si="14"/>
        <v>49.859999999999992</v>
      </c>
      <c r="O235" s="9" t="s">
        <v>51</v>
      </c>
      <c r="P235" t="s">
        <v>334</v>
      </c>
      <c r="R235" t="s">
        <v>295</v>
      </c>
      <c r="S235" t="s">
        <v>296</v>
      </c>
      <c r="T235" t="s">
        <v>297</v>
      </c>
      <c r="U235" s="6" t="s">
        <v>36</v>
      </c>
      <c r="V235" t="s">
        <v>298</v>
      </c>
      <c r="W235">
        <v>2</v>
      </c>
    </row>
    <row r="236" spans="1:23" x14ac:dyDescent="0.25">
      <c r="A236" t="s">
        <v>588</v>
      </c>
      <c r="B236" s="11" t="s">
        <v>25</v>
      </c>
      <c r="C236" t="s">
        <v>132</v>
      </c>
      <c r="D236" t="s">
        <v>289</v>
      </c>
      <c r="E236" t="s">
        <v>290</v>
      </c>
      <c r="G236" t="s">
        <v>291</v>
      </c>
      <c r="H236" t="s">
        <v>436</v>
      </c>
      <c r="I236" s="14">
        <v>14.1</v>
      </c>
      <c r="J236" s="6">
        <f t="shared" si="16"/>
        <v>0.14099999999999999</v>
      </c>
      <c r="K236" s="14"/>
      <c r="L236" t="s">
        <v>448</v>
      </c>
      <c r="M236" s="8">
        <v>1200</v>
      </c>
      <c r="N236" s="9">
        <f t="shared" si="14"/>
        <v>169.2</v>
      </c>
      <c r="O236" s="9" t="s">
        <v>51</v>
      </c>
      <c r="P236" t="s">
        <v>294</v>
      </c>
      <c r="R236" t="s">
        <v>295</v>
      </c>
      <c r="S236" t="s">
        <v>302</v>
      </c>
      <c r="T236" t="s">
        <v>303</v>
      </c>
      <c r="U236" s="6" t="s">
        <v>36</v>
      </c>
      <c r="V236" t="s">
        <v>298</v>
      </c>
      <c r="W236">
        <v>2</v>
      </c>
    </row>
    <row r="237" spans="1:23" x14ac:dyDescent="0.25">
      <c r="A237" t="s">
        <v>589</v>
      </c>
      <c r="B237" s="11" t="s">
        <v>25</v>
      </c>
      <c r="C237" t="s">
        <v>40</v>
      </c>
      <c r="D237" t="s">
        <v>289</v>
      </c>
      <c r="E237" t="s">
        <v>290</v>
      </c>
      <c r="G237" t="s">
        <v>291</v>
      </c>
      <c r="H237" t="s">
        <v>329</v>
      </c>
      <c r="I237" s="14">
        <v>14.1</v>
      </c>
      <c r="J237" s="6">
        <f t="shared" si="16"/>
        <v>0.14099999999999999</v>
      </c>
      <c r="K237" s="14"/>
      <c r="L237" t="s">
        <v>590</v>
      </c>
      <c r="M237" s="8">
        <v>10400</v>
      </c>
      <c r="N237" s="9">
        <f t="shared" si="14"/>
        <v>1466.3999999999999</v>
      </c>
      <c r="O237" s="9" t="s">
        <v>51</v>
      </c>
      <c r="P237" t="s">
        <v>294</v>
      </c>
      <c r="R237" t="s">
        <v>295</v>
      </c>
      <c r="S237" t="s">
        <v>302</v>
      </c>
      <c r="T237" t="s">
        <v>303</v>
      </c>
      <c r="U237" s="6" t="s">
        <v>36</v>
      </c>
      <c r="V237" t="s">
        <v>298</v>
      </c>
      <c r="W237">
        <v>2</v>
      </c>
    </row>
    <row r="238" spans="1:23" x14ac:dyDescent="0.25">
      <c r="A238" t="s">
        <v>591</v>
      </c>
      <c r="B238" s="11" t="s">
        <v>47</v>
      </c>
      <c r="C238" t="s">
        <v>55</v>
      </c>
      <c r="D238" t="s">
        <v>289</v>
      </c>
      <c r="E238" t="s">
        <v>290</v>
      </c>
      <c r="G238" t="s">
        <v>291</v>
      </c>
      <c r="H238" t="s">
        <v>464</v>
      </c>
      <c r="I238" s="14">
        <v>17.5</v>
      </c>
      <c r="J238" s="6">
        <f t="shared" si="16"/>
        <v>0.17499999999999999</v>
      </c>
      <c r="K238" s="14"/>
      <c r="L238" t="s">
        <v>592</v>
      </c>
      <c r="M238" s="8">
        <v>10880</v>
      </c>
      <c r="N238" s="9">
        <f t="shared" si="14"/>
        <v>1903.9999999999998</v>
      </c>
      <c r="O238" s="9" t="s">
        <v>51</v>
      </c>
      <c r="P238" t="s">
        <v>294</v>
      </c>
      <c r="R238" t="s">
        <v>295</v>
      </c>
      <c r="S238" t="s">
        <v>344</v>
      </c>
      <c r="T238" t="s">
        <v>345</v>
      </c>
      <c r="U238" s="6" t="s">
        <v>36</v>
      </c>
      <c r="V238" t="s">
        <v>298</v>
      </c>
      <c r="W238">
        <v>1</v>
      </c>
    </row>
    <row r="239" spans="1:23" x14ac:dyDescent="0.25">
      <c r="A239" t="s">
        <v>593</v>
      </c>
      <c r="B239" s="11" t="s">
        <v>366</v>
      </c>
      <c r="C239" t="s">
        <v>180</v>
      </c>
      <c r="D239" t="s">
        <v>289</v>
      </c>
      <c r="E239" t="s">
        <v>290</v>
      </c>
      <c r="G239" t="s">
        <v>291</v>
      </c>
      <c r="H239" t="s">
        <v>309</v>
      </c>
      <c r="I239" s="14">
        <v>25</v>
      </c>
      <c r="J239" s="6">
        <f t="shared" si="16"/>
        <v>0.25</v>
      </c>
      <c r="K239" s="14"/>
      <c r="L239" t="s">
        <v>594</v>
      </c>
      <c r="M239" s="8">
        <v>2970</v>
      </c>
      <c r="N239" s="9">
        <f t="shared" si="14"/>
        <v>742.5</v>
      </c>
      <c r="O239" s="9" t="s">
        <v>51</v>
      </c>
      <c r="P239" t="s">
        <v>294</v>
      </c>
      <c r="R239" t="s">
        <v>295</v>
      </c>
      <c r="S239" t="s">
        <v>369</v>
      </c>
      <c r="T239" t="s">
        <v>370</v>
      </c>
      <c r="U239" s="6" t="s">
        <v>98</v>
      </c>
      <c r="V239" t="s">
        <v>298</v>
      </c>
      <c r="W239">
        <v>2</v>
      </c>
    </row>
    <row r="240" spans="1:23" x14ac:dyDescent="0.25">
      <c r="A240" t="s">
        <v>595</v>
      </c>
      <c r="B240" s="11" t="s">
        <v>312</v>
      </c>
      <c r="C240" t="s">
        <v>132</v>
      </c>
      <c r="D240" t="s">
        <v>289</v>
      </c>
      <c r="E240" t="s">
        <v>290</v>
      </c>
      <c r="G240" t="s">
        <v>291</v>
      </c>
      <c r="H240" t="s">
        <v>309</v>
      </c>
      <c r="I240" t="s">
        <v>313</v>
      </c>
      <c r="J240" s="6">
        <v>0.27500000000000002</v>
      </c>
      <c r="K240"/>
      <c r="L240" t="s">
        <v>411</v>
      </c>
      <c r="M240" s="8">
        <v>180</v>
      </c>
      <c r="N240" s="9">
        <f t="shared" si="14"/>
        <v>49.500000000000007</v>
      </c>
      <c r="O240" s="9" t="s">
        <v>51</v>
      </c>
      <c r="P240" t="s">
        <v>294</v>
      </c>
      <c r="R240" t="s">
        <v>295</v>
      </c>
      <c r="S240" t="s">
        <v>315</v>
      </c>
      <c r="T240" t="s">
        <v>423</v>
      </c>
      <c r="U240" s="6" t="s">
        <v>36</v>
      </c>
      <c r="V240" t="s">
        <v>298</v>
      </c>
      <c r="W240">
        <v>2</v>
      </c>
    </row>
    <row r="241" spans="1:24" x14ac:dyDescent="0.25">
      <c r="A241" t="s">
        <v>596</v>
      </c>
      <c r="B241" s="11" t="s">
        <v>288</v>
      </c>
      <c r="C241" t="s">
        <v>597</v>
      </c>
      <c r="D241" t="s">
        <v>289</v>
      </c>
      <c r="E241" t="s">
        <v>290</v>
      </c>
      <c r="G241" t="s">
        <v>291</v>
      </c>
      <c r="H241" t="s">
        <v>461</v>
      </c>
      <c r="I241" s="14">
        <v>20</v>
      </c>
      <c r="J241" s="6">
        <f t="shared" ref="J241:J246" si="17">IF(ISBLANK(I241), 1, I241/100)</f>
        <v>0.2</v>
      </c>
      <c r="K241" s="14"/>
      <c r="L241" t="s">
        <v>598</v>
      </c>
      <c r="M241" s="8">
        <v>210</v>
      </c>
      <c r="N241" s="9">
        <f t="shared" si="14"/>
        <v>42</v>
      </c>
      <c r="O241" s="9" t="s">
        <v>51</v>
      </c>
      <c r="P241" t="s">
        <v>334</v>
      </c>
      <c r="R241" t="s">
        <v>295</v>
      </c>
      <c r="S241" t="s">
        <v>296</v>
      </c>
      <c r="T241" t="s">
        <v>297</v>
      </c>
      <c r="U241" s="6" t="s">
        <v>36</v>
      </c>
      <c r="V241" t="s">
        <v>298</v>
      </c>
      <c r="W241">
        <v>2</v>
      </c>
    </row>
    <row r="242" spans="1:24" x14ac:dyDescent="0.25">
      <c r="A242" t="s">
        <v>599</v>
      </c>
      <c r="B242" s="11" t="s">
        <v>25</v>
      </c>
      <c r="C242" t="s">
        <v>55</v>
      </c>
      <c r="D242" t="s">
        <v>289</v>
      </c>
      <c r="E242" t="s">
        <v>290</v>
      </c>
      <c r="G242" t="s">
        <v>291</v>
      </c>
      <c r="H242" t="s">
        <v>436</v>
      </c>
      <c r="I242" s="14">
        <v>14.1</v>
      </c>
      <c r="J242" s="6">
        <f t="shared" si="17"/>
        <v>0.14099999999999999</v>
      </c>
      <c r="K242" s="14"/>
      <c r="L242" t="s">
        <v>600</v>
      </c>
      <c r="M242" s="8">
        <v>84000</v>
      </c>
      <c r="N242" s="9">
        <f t="shared" si="14"/>
        <v>11843.999999999998</v>
      </c>
      <c r="O242" s="9" t="s">
        <v>51</v>
      </c>
      <c r="P242" t="s">
        <v>294</v>
      </c>
      <c r="R242" t="s">
        <v>295</v>
      </c>
      <c r="S242" t="s">
        <v>302</v>
      </c>
      <c r="T242" t="s">
        <v>303</v>
      </c>
      <c r="U242" s="6" t="s">
        <v>36</v>
      </c>
      <c r="V242" t="s">
        <v>298</v>
      </c>
      <c r="W242">
        <v>2</v>
      </c>
    </row>
    <row r="243" spans="1:24" x14ac:dyDescent="0.25">
      <c r="A243" t="s">
        <v>601</v>
      </c>
      <c r="B243" s="11" t="s">
        <v>47</v>
      </c>
      <c r="C243" t="s">
        <v>40</v>
      </c>
      <c r="D243" t="s">
        <v>289</v>
      </c>
      <c r="E243" t="s">
        <v>290</v>
      </c>
      <c r="G243" t="s">
        <v>291</v>
      </c>
      <c r="H243" t="s">
        <v>542</v>
      </c>
      <c r="I243" s="14">
        <v>17.78</v>
      </c>
      <c r="J243" s="6">
        <f t="shared" si="17"/>
        <v>0.17780000000000001</v>
      </c>
      <c r="K243" s="14"/>
      <c r="L243" t="s">
        <v>602</v>
      </c>
      <c r="M243" s="8">
        <v>18400</v>
      </c>
      <c r="N243" s="9">
        <f t="shared" si="14"/>
        <v>3271.5200000000004</v>
      </c>
      <c r="O243" s="9" t="s">
        <v>51</v>
      </c>
      <c r="P243" t="s">
        <v>294</v>
      </c>
      <c r="R243" t="s">
        <v>295</v>
      </c>
      <c r="S243" t="s">
        <v>344</v>
      </c>
      <c r="T243" t="s">
        <v>345</v>
      </c>
      <c r="U243" s="6" t="s">
        <v>36</v>
      </c>
      <c r="V243" t="s">
        <v>298</v>
      </c>
      <c r="W243">
        <v>2</v>
      </c>
    </row>
    <row r="244" spans="1:24" x14ac:dyDescent="0.25">
      <c r="A244" t="s">
        <v>603</v>
      </c>
      <c r="B244" s="11" t="s">
        <v>25</v>
      </c>
      <c r="C244" t="s">
        <v>40</v>
      </c>
      <c r="D244" t="s">
        <v>289</v>
      </c>
      <c r="E244" t="s">
        <v>290</v>
      </c>
      <c r="G244" t="s">
        <v>291</v>
      </c>
      <c r="H244" t="s">
        <v>542</v>
      </c>
      <c r="I244" s="14">
        <v>17.78</v>
      </c>
      <c r="J244" s="6">
        <f t="shared" si="17"/>
        <v>0.17780000000000001</v>
      </c>
      <c r="K244" s="14"/>
      <c r="L244" t="s">
        <v>604</v>
      </c>
      <c r="M244" s="8">
        <v>2000</v>
      </c>
      <c r="N244" s="9">
        <f t="shared" si="14"/>
        <v>355.6</v>
      </c>
      <c r="O244" s="9" t="s">
        <v>51</v>
      </c>
      <c r="P244" t="s">
        <v>294</v>
      </c>
      <c r="R244" t="s">
        <v>295</v>
      </c>
      <c r="S244" t="s">
        <v>302</v>
      </c>
      <c r="T244" t="s">
        <v>303</v>
      </c>
      <c r="U244" s="6" t="s">
        <v>36</v>
      </c>
      <c r="V244" t="s">
        <v>298</v>
      </c>
      <c r="W244">
        <v>2</v>
      </c>
    </row>
    <row r="245" spans="1:24" x14ac:dyDescent="0.25">
      <c r="A245" t="s">
        <v>605</v>
      </c>
      <c r="B245" s="11" t="s">
        <v>288</v>
      </c>
      <c r="C245" t="s">
        <v>419</v>
      </c>
      <c r="D245" t="s">
        <v>289</v>
      </c>
      <c r="E245" t="s">
        <v>290</v>
      </c>
      <c r="G245" t="s">
        <v>291</v>
      </c>
      <c r="H245" t="s">
        <v>380</v>
      </c>
      <c r="I245" s="14">
        <v>17.57</v>
      </c>
      <c r="J245" s="6">
        <f t="shared" si="17"/>
        <v>0.1757</v>
      </c>
      <c r="K245" s="14"/>
      <c r="L245" t="s">
        <v>420</v>
      </c>
      <c r="M245" s="8">
        <v>720</v>
      </c>
      <c r="N245" s="9">
        <f t="shared" si="14"/>
        <v>126.50399999999999</v>
      </c>
      <c r="O245" s="9" t="s">
        <v>51</v>
      </c>
      <c r="P245" t="s">
        <v>294</v>
      </c>
      <c r="R245" t="s">
        <v>295</v>
      </c>
      <c r="S245" t="s">
        <v>296</v>
      </c>
      <c r="T245" t="s">
        <v>297</v>
      </c>
      <c r="U245" s="6" t="s">
        <v>98</v>
      </c>
      <c r="V245" t="s">
        <v>298</v>
      </c>
      <c r="W245">
        <v>2</v>
      </c>
    </row>
    <row r="246" spans="1:24" x14ac:dyDescent="0.25">
      <c r="A246" t="s">
        <v>606</v>
      </c>
      <c r="B246" s="11" t="s">
        <v>288</v>
      </c>
      <c r="C246" t="s">
        <v>419</v>
      </c>
      <c r="D246" t="s">
        <v>289</v>
      </c>
      <c r="E246" t="s">
        <v>290</v>
      </c>
      <c r="G246" t="s">
        <v>291</v>
      </c>
      <c r="H246" t="s">
        <v>607</v>
      </c>
      <c r="I246" s="14">
        <v>12.499000000000001</v>
      </c>
      <c r="J246" s="6">
        <f t="shared" si="17"/>
        <v>0.12499</v>
      </c>
      <c r="K246" s="14"/>
      <c r="L246" t="s">
        <v>420</v>
      </c>
      <c r="M246" s="8">
        <v>720</v>
      </c>
      <c r="N246" s="9">
        <f t="shared" si="14"/>
        <v>89.992800000000003</v>
      </c>
      <c r="O246" s="9" t="s">
        <v>51</v>
      </c>
      <c r="P246" t="s">
        <v>294</v>
      </c>
      <c r="R246" t="s">
        <v>295</v>
      </c>
      <c r="S246" t="s">
        <v>296</v>
      </c>
      <c r="T246" t="s">
        <v>297</v>
      </c>
      <c r="U246" s="6" t="s">
        <v>98</v>
      </c>
      <c r="V246" t="s">
        <v>298</v>
      </c>
      <c r="W246">
        <v>2</v>
      </c>
    </row>
    <row r="247" spans="1:24" x14ac:dyDescent="0.25">
      <c r="A247" t="s">
        <v>608</v>
      </c>
      <c r="B247" s="11" t="s">
        <v>312</v>
      </c>
      <c r="C247" t="s">
        <v>113</v>
      </c>
      <c r="D247" t="s">
        <v>289</v>
      </c>
      <c r="E247" t="s">
        <v>290</v>
      </c>
      <c r="G247" t="s">
        <v>291</v>
      </c>
      <c r="H247" t="s">
        <v>609</v>
      </c>
      <c r="I247" t="s">
        <v>610</v>
      </c>
      <c r="J247" s="6">
        <v>0.22500000000000001</v>
      </c>
      <c r="K247"/>
      <c r="L247" t="s">
        <v>611</v>
      </c>
      <c r="M247" s="8">
        <v>85</v>
      </c>
      <c r="N247" s="9">
        <f t="shared" si="14"/>
        <v>19.125</v>
      </c>
      <c r="O247" s="9" t="s">
        <v>51</v>
      </c>
      <c r="P247" t="s">
        <v>294</v>
      </c>
      <c r="R247" t="s">
        <v>295</v>
      </c>
      <c r="S247" t="s">
        <v>315</v>
      </c>
      <c r="T247" t="s">
        <v>423</v>
      </c>
      <c r="U247" s="6" t="s">
        <v>36</v>
      </c>
      <c r="V247" t="s">
        <v>298</v>
      </c>
      <c r="W247">
        <v>1</v>
      </c>
    </row>
    <row r="248" spans="1:24" x14ac:dyDescent="0.25">
      <c r="A248" t="s">
        <v>612</v>
      </c>
      <c r="B248" s="11" t="s">
        <v>25</v>
      </c>
      <c r="C248" t="s">
        <v>97</v>
      </c>
      <c r="D248" t="s">
        <v>289</v>
      </c>
      <c r="E248" t="s">
        <v>290</v>
      </c>
      <c r="G248" t="s">
        <v>291</v>
      </c>
      <c r="H248" t="s">
        <v>613</v>
      </c>
      <c r="I248" s="14">
        <v>18.5</v>
      </c>
      <c r="J248" s="6">
        <f t="shared" ref="J248:J257" si="18">IF(ISBLANK(I248), 1, I248/100)</f>
        <v>0.185</v>
      </c>
      <c r="K248" s="14"/>
      <c r="L248" t="s">
        <v>137</v>
      </c>
      <c r="M248" s="8">
        <v>5000</v>
      </c>
      <c r="N248" s="9">
        <f t="shared" si="14"/>
        <v>925</v>
      </c>
      <c r="O248" s="9" t="s">
        <v>51</v>
      </c>
      <c r="P248" t="s">
        <v>294</v>
      </c>
      <c r="R248" t="s">
        <v>295</v>
      </c>
      <c r="S248" t="s">
        <v>302</v>
      </c>
      <c r="T248" t="s">
        <v>303</v>
      </c>
      <c r="U248" s="6" t="s">
        <v>98</v>
      </c>
      <c r="V248" t="s">
        <v>298</v>
      </c>
      <c r="W248">
        <v>2</v>
      </c>
    </row>
    <row r="249" spans="1:24" x14ac:dyDescent="0.25">
      <c r="A249" t="s">
        <v>614</v>
      </c>
      <c r="B249" s="11" t="s">
        <v>288</v>
      </c>
      <c r="C249" t="s">
        <v>597</v>
      </c>
      <c r="D249" t="s">
        <v>289</v>
      </c>
      <c r="E249" t="s">
        <v>290</v>
      </c>
      <c r="G249" t="s">
        <v>291</v>
      </c>
      <c r="H249" t="s">
        <v>309</v>
      </c>
      <c r="I249" s="14">
        <v>25</v>
      </c>
      <c r="J249" s="6">
        <f t="shared" si="18"/>
        <v>0.25</v>
      </c>
      <c r="K249" s="14"/>
      <c r="L249" t="s">
        <v>598</v>
      </c>
      <c r="M249" s="8">
        <v>210</v>
      </c>
      <c r="N249" s="9">
        <f t="shared" ref="N249:N300" si="19">J249*M249</f>
        <v>52.5</v>
      </c>
      <c r="O249" s="9" t="s">
        <v>51</v>
      </c>
      <c r="P249" t="s">
        <v>294</v>
      </c>
      <c r="R249" t="s">
        <v>295</v>
      </c>
      <c r="S249" t="s">
        <v>296</v>
      </c>
      <c r="T249" t="s">
        <v>297</v>
      </c>
      <c r="U249" s="6" t="s">
        <v>36</v>
      </c>
      <c r="V249" t="s">
        <v>298</v>
      </c>
      <c r="W249">
        <v>2</v>
      </c>
    </row>
    <row r="250" spans="1:24" x14ac:dyDescent="0.25">
      <c r="A250" s="11" t="s">
        <v>615</v>
      </c>
      <c r="B250" s="11" t="s">
        <v>25</v>
      </c>
      <c r="C250" s="11" t="s">
        <v>93</v>
      </c>
      <c r="D250" s="11" t="s">
        <v>289</v>
      </c>
      <c r="E250" s="11" t="s">
        <v>290</v>
      </c>
      <c r="F250" s="11"/>
      <c r="G250" s="11" t="s">
        <v>291</v>
      </c>
      <c r="H250" s="11" t="s">
        <v>332</v>
      </c>
      <c r="I250" s="15">
        <v>29.66</v>
      </c>
      <c r="J250" s="6">
        <f t="shared" si="18"/>
        <v>0.29659999999999997</v>
      </c>
      <c r="K250" s="15"/>
      <c r="L250" s="11" t="s">
        <v>277</v>
      </c>
      <c r="M250" s="16">
        <v>1000</v>
      </c>
      <c r="N250" s="9">
        <f t="shared" si="19"/>
        <v>296.59999999999997</v>
      </c>
      <c r="O250" s="9" t="s">
        <v>51</v>
      </c>
      <c r="P250" s="11" t="s">
        <v>548</v>
      </c>
      <c r="Q250" s="11"/>
      <c r="R250" t="s">
        <v>295</v>
      </c>
      <c r="S250" s="11" t="s">
        <v>302</v>
      </c>
      <c r="T250" s="11" t="s">
        <v>303</v>
      </c>
      <c r="U250" s="6" t="s">
        <v>36</v>
      </c>
      <c r="V250" s="11" t="s">
        <v>298</v>
      </c>
      <c r="W250" s="11">
        <v>2</v>
      </c>
      <c r="X250" s="11"/>
    </row>
    <row r="251" spans="1:24" x14ac:dyDescent="0.25">
      <c r="A251" s="11" t="s">
        <v>616</v>
      </c>
      <c r="B251" s="11" t="s">
        <v>288</v>
      </c>
      <c r="C251" s="11" t="s">
        <v>422</v>
      </c>
      <c r="D251" s="11" t="s">
        <v>289</v>
      </c>
      <c r="E251" s="11" t="s">
        <v>290</v>
      </c>
      <c r="F251" s="11"/>
      <c r="G251" s="11" t="s">
        <v>291</v>
      </c>
      <c r="H251" s="11" t="s">
        <v>329</v>
      </c>
      <c r="I251" s="15">
        <v>12.62</v>
      </c>
      <c r="J251" s="6">
        <f t="shared" si="18"/>
        <v>0.12619999999999998</v>
      </c>
      <c r="K251" s="15"/>
      <c r="L251" s="11" t="s">
        <v>617</v>
      </c>
      <c r="M251" s="16">
        <v>1800</v>
      </c>
      <c r="N251" s="9">
        <f t="shared" si="19"/>
        <v>227.15999999999997</v>
      </c>
      <c r="O251" s="9" t="s">
        <v>51</v>
      </c>
      <c r="P251" s="11" t="s">
        <v>334</v>
      </c>
      <c r="Q251" s="11"/>
      <c r="R251" t="s">
        <v>295</v>
      </c>
      <c r="S251" s="11" t="s">
        <v>296</v>
      </c>
      <c r="T251" s="11" t="s">
        <v>297</v>
      </c>
      <c r="U251" s="6" t="s">
        <v>36</v>
      </c>
      <c r="V251" s="11" t="s">
        <v>298</v>
      </c>
      <c r="W251" s="11">
        <v>2</v>
      </c>
      <c r="X251" s="11"/>
    </row>
    <row r="252" spans="1:24" x14ac:dyDescent="0.25">
      <c r="A252" t="s">
        <v>618</v>
      </c>
      <c r="B252" s="11" t="s">
        <v>47</v>
      </c>
      <c r="C252" t="s">
        <v>513</v>
      </c>
      <c r="D252" t="s">
        <v>289</v>
      </c>
      <c r="E252" t="s">
        <v>290</v>
      </c>
      <c r="G252" t="s">
        <v>291</v>
      </c>
      <c r="H252" t="s">
        <v>399</v>
      </c>
      <c r="I252" s="14">
        <v>22.63</v>
      </c>
      <c r="J252" s="6">
        <f t="shared" si="18"/>
        <v>0.2263</v>
      </c>
      <c r="K252" s="14"/>
      <c r="L252" t="s">
        <v>361</v>
      </c>
      <c r="M252" s="8">
        <v>1920</v>
      </c>
      <c r="N252" s="9">
        <f t="shared" si="19"/>
        <v>434.49599999999998</v>
      </c>
      <c r="O252" s="9" t="s">
        <v>51</v>
      </c>
      <c r="P252" t="s">
        <v>294</v>
      </c>
      <c r="R252" t="s">
        <v>295</v>
      </c>
      <c r="S252" t="s">
        <v>344</v>
      </c>
      <c r="T252" t="s">
        <v>345</v>
      </c>
      <c r="U252" s="6" t="s">
        <v>36</v>
      </c>
      <c r="V252" t="s">
        <v>298</v>
      </c>
      <c r="W252">
        <v>2</v>
      </c>
    </row>
    <row r="253" spans="1:24" x14ac:dyDescent="0.25">
      <c r="A253" t="s">
        <v>619</v>
      </c>
      <c r="B253" s="11" t="s">
        <v>288</v>
      </c>
      <c r="C253" t="s">
        <v>419</v>
      </c>
      <c r="D253" t="s">
        <v>289</v>
      </c>
      <c r="E253" t="s">
        <v>290</v>
      </c>
      <c r="G253" t="s">
        <v>291</v>
      </c>
      <c r="H253" t="s">
        <v>620</v>
      </c>
      <c r="I253" s="14">
        <v>15.24</v>
      </c>
      <c r="J253" s="6">
        <f t="shared" si="18"/>
        <v>0.15240000000000001</v>
      </c>
      <c r="K253" s="14"/>
      <c r="L253" t="s">
        <v>420</v>
      </c>
      <c r="M253" s="8">
        <v>720</v>
      </c>
      <c r="N253" s="9">
        <f t="shared" si="19"/>
        <v>109.72800000000001</v>
      </c>
      <c r="O253" s="9" t="s">
        <v>51</v>
      </c>
      <c r="P253" t="s">
        <v>294</v>
      </c>
      <c r="R253" t="s">
        <v>295</v>
      </c>
      <c r="S253" t="s">
        <v>296</v>
      </c>
      <c r="T253" t="s">
        <v>297</v>
      </c>
      <c r="U253" s="6" t="s">
        <v>98</v>
      </c>
      <c r="V253" t="s">
        <v>298</v>
      </c>
      <c r="W253">
        <v>2</v>
      </c>
    </row>
    <row r="254" spans="1:24" x14ac:dyDescent="0.25">
      <c r="A254" t="s">
        <v>621</v>
      </c>
      <c r="B254" s="11" t="s">
        <v>25</v>
      </c>
      <c r="C254" t="s">
        <v>55</v>
      </c>
      <c r="D254" t="s">
        <v>289</v>
      </c>
      <c r="E254" t="s">
        <v>290</v>
      </c>
      <c r="G254" t="s">
        <v>291</v>
      </c>
      <c r="H254" t="s">
        <v>622</v>
      </c>
      <c r="I254" s="14">
        <v>29.79</v>
      </c>
      <c r="J254" s="6">
        <f t="shared" si="18"/>
        <v>0.2979</v>
      </c>
      <c r="K254" s="14"/>
      <c r="L254" t="s">
        <v>417</v>
      </c>
      <c r="M254" s="8">
        <v>10800</v>
      </c>
      <c r="N254" s="9">
        <f t="shared" si="19"/>
        <v>3217.32</v>
      </c>
      <c r="O254" s="9" t="s">
        <v>51</v>
      </c>
      <c r="P254" t="s">
        <v>294</v>
      </c>
      <c r="R254" t="s">
        <v>295</v>
      </c>
      <c r="S254" t="s">
        <v>302</v>
      </c>
      <c r="T254" t="s">
        <v>303</v>
      </c>
      <c r="U254" s="6" t="s">
        <v>36</v>
      </c>
      <c r="V254" t="s">
        <v>298</v>
      </c>
      <c r="W254">
        <v>2</v>
      </c>
    </row>
    <row r="255" spans="1:24" x14ac:dyDescent="0.25">
      <c r="A255" t="s">
        <v>623</v>
      </c>
      <c r="B255" s="11" t="s">
        <v>288</v>
      </c>
      <c r="C255" t="s">
        <v>624</v>
      </c>
      <c r="D255" t="s">
        <v>289</v>
      </c>
      <c r="E255" t="s">
        <v>290</v>
      </c>
      <c r="G255" t="s">
        <v>291</v>
      </c>
      <c r="H255" t="s">
        <v>339</v>
      </c>
      <c r="I255" s="14">
        <v>24</v>
      </c>
      <c r="J255" s="6">
        <f t="shared" si="18"/>
        <v>0.24</v>
      </c>
      <c r="K255" s="14"/>
      <c r="L255" t="s">
        <v>462</v>
      </c>
      <c r="M255" s="8">
        <v>400</v>
      </c>
      <c r="N255" s="9">
        <f t="shared" si="19"/>
        <v>96</v>
      </c>
      <c r="O255" s="9" t="s">
        <v>51</v>
      </c>
      <c r="P255" t="s">
        <v>294</v>
      </c>
      <c r="R255" t="s">
        <v>295</v>
      </c>
      <c r="S255" t="s">
        <v>296</v>
      </c>
      <c r="T255" t="s">
        <v>297</v>
      </c>
      <c r="U255" s="6" t="s">
        <v>36</v>
      </c>
      <c r="V255" t="s">
        <v>298</v>
      </c>
      <c r="W255">
        <v>2</v>
      </c>
    </row>
    <row r="256" spans="1:24" x14ac:dyDescent="0.25">
      <c r="A256" t="s">
        <v>625</v>
      </c>
      <c r="B256" s="11" t="s">
        <v>288</v>
      </c>
      <c r="C256" t="s">
        <v>356</v>
      </c>
      <c r="D256" t="s">
        <v>289</v>
      </c>
      <c r="E256" t="s">
        <v>290</v>
      </c>
      <c r="G256" t="s">
        <v>291</v>
      </c>
      <c r="H256" t="s">
        <v>476</v>
      </c>
      <c r="I256" s="14">
        <v>25</v>
      </c>
      <c r="J256" s="6">
        <f t="shared" si="18"/>
        <v>0.25</v>
      </c>
      <c r="K256" s="14"/>
      <c r="L256" t="s">
        <v>626</v>
      </c>
      <c r="M256" s="8">
        <v>250</v>
      </c>
      <c r="N256" s="9">
        <f t="shared" si="19"/>
        <v>62.5</v>
      </c>
      <c r="O256" s="9" t="s">
        <v>51</v>
      </c>
      <c r="P256" t="s">
        <v>294</v>
      </c>
      <c r="R256" t="s">
        <v>295</v>
      </c>
      <c r="S256" t="s">
        <v>296</v>
      </c>
      <c r="T256" t="s">
        <v>297</v>
      </c>
      <c r="U256" s="6" t="s">
        <v>98</v>
      </c>
      <c r="V256" t="s">
        <v>298</v>
      </c>
      <c r="W256">
        <v>2</v>
      </c>
    </row>
    <row r="257" spans="1:23" x14ac:dyDescent="0.25">
      <c r="A257" t="s">
        <v>627</v>
      </c>
      <c r="B257" s="11" t="s">
        <v>47</v>
      </c>
      <c r="C257" t="s">
        <v>111</v>
      </c>
      <c r="D257" t="s">
        <v>289</v>
      </c>
      <c r="E257" t="s">
        <v>290</v>
      </c>
      <c r="G257" t="s">
        <v>291</v>
      </c>
      <c r="H257" t="s">
        <v>628</v>
      </c>
      <c r="I257" s="14">
        <v>15.28</v>
      </c>
      <c r="J257" s="6">
        <f t="shared" si="18"/>
        <v>0.15279999999999999</v>
      </c>
      <c r="K257" s="14"/>
      <c r="L257" t="s">
        <v>629</v>
      </c>
      <c r="M257" s="8">
        <v>20400</v>
      </c>
      <c r="N257" s="9">
        <f t="shared" si="19"/>
        <v>3117.12</v>
      </c>
      <c r="O257" s="9" t="s">
        <v>51</v>
      </c>
      <c r="P257" t="s">
        <v>294</v>
      </c>
      <c r="R257" t="s">
        <v>295</v>
      </c>
      <c r="S257" t="s">
        <v>344</v>
      </c>
      <c r="T257" t="s">
        <v>345</v>
      </c>
      <c r="U257" s="6" t="s">
        <v>36</v>
      </c>
      <c r="V257" t="s">
        <v>298</v>
      </c>
      <c r="W257">
        <v>2</v>
      </c>
    </row>
    <row r="258" spans="1:23" x14ac:dyDescent="0.25">
      <c r="A258" t="s">
        <v>630</v>
      </c>
      <c r="B258" s="11" t="s">
        <v>312</v>
      </c>
      <c r="C258" t="s">
        <v>26</v>
      </c>
      <c r="D258" t="s">
        <v>289</v>
      </c>
      <c r="E258" t="s">
        <v>290</v>
      </c>
      <c r="G258" t="s">
        <v>291</v>
      </c>
      <c r="H258" t="s">
        <v>461</v>
      </c>
      <c r="I258" t="s">
        <v>480</v>
      </c>
      <c r="J258" s="6">
        <v>0.22500000000000001</v>
      </c>
      <c r="K258"/>
      <c r="L258" t="s">
        <v>631</v>
      </c>
      <c r="M258" s="8">
        <v>990</v>
      </c>
      <c r="N258" s="9">
        <f t="shared" si="19"/>
        <v>222.75</v>
      </c>
      <c r="O258" s="9" t="s">
        <v>51</v>
      </c>
      <c r="P258" t="s">
        <v>294</v>
      </c>
      <c r="R258" t="s">
        <v>295</v>
      </c>
      <c r="S258" t="s">
        <v>315</v>
      </c>
      <c r="T258" t="s">
        <v>423</v>
      </c>
      <c r="U258" s="6" t="s">
        <v>36</v>
      </c>
      <c r="V258" t="s">
        <v>298</v>
      </c>
      <c r="W258">
        <v>2</v>
      </c>
    </row>
    <row r="259" spans="1:23" x14ac:dyDescent="0.25">
      <c r="A259" t="s">
        <v>632</v>
      </c>
      <c r="B259" s="11" t="s">
        <v>288</v>
      </c>
      <c r="C259" t="s">
        <v>633</v>
      </c>
      <c r="D259" t="s">
        <v>289</v>
      </c>
      <c r="E259" t="s">
        <v>290</v>
      </c>
      <c r="G259" t="s">
        <v>291</v>
      </c>
      <c r="H259" t="s">
        <v>339</v>
      </c>
      <c r="I259" s="14">
        <v>21.6</v>
      </c>
      <c r="J259" s="6">
        <f>IF(ISBLANK(I259), 1, I259/100)</f>
        <v>0.21600000000000003</v>
      </c>
      <c r="K259" s="14"/>
      <c r="L259" t="s">
        <v>634</v>
      </c>
      <c r="M259" s="8">
        <v>672</v>
      </c>
      <c r="N259" s="9">
        <f t="shared" si="19"/>
        <v>145.15200000000002</v>
      </c>
      <c r="O259" s="9" t="s">
        <v>51</v>
      </c>
      <c r="P259" t="s">
        <v>334</v>
      </c>
      <c r="R259" t="s">
        <v>295</v>
      </c>
      <c r="S259" t="s">
        <v>511</v>
      </c>
      <c r="T259" t="s">
        <v>297</v>
      </c>
      <c r="U259" s="6" t="s">
        <v>36</v>
      </c>
      <c r="V259" t="s">
        <v>298</v>
      </c>
      <c r="W259">
        <v>2</v>
      </c>
    </row>
    <row r="260" spans="1:23" x14ac:dyDescent="0.25">
      <c r="A260" t="s">
        <v>635</v>
      </c>
      <c r="B260" s="11" t="s">
        <v>288</v>
      </c>
      <c r="C260" t="s">
        <v>636</v>
      </c>
      <c r="D260" t="s">
        <v>289</v>
      </c>
      <c r="E260" t="s">
        <v>290</v>
      </c>
      <c r="G260" t="s">
        <v>291</v>
      </c>
      <c r="H260" t="s">
        <v>339</v>
      </c>
      <c r="I260" s="14">
        <v>24</v>
      </c>
      <c r="J260" s="6">
        <f>IF(ISBLANK(I260), 1, I260/100)</f>
        <v>0.24</v>
      </c>
      <c r="K260" s="14"/>
      <c r="L260" t="s">
        <v>637</v>
      </c>
      <c r="M260" s="8">
        <v>1344</v>
      </c>
      <c r="N260" s="9">
        <f t="shared" si="19"/>
        <v>322.56</v>
      </c>
      <c r="O260" s="9" t="s">
        <v>51</v>
      </c>
      <c r="P260" t="s">
        <v>294</v>
      </c>
      <c r="R260" t="s">
        <v>295</v>
      </c>
      <c r="S260" t="s">
        <v>296</v>
      </c>
      <c r="T260" t="s">
        <v>297</v>
      </c>
      <c r="U260" s="6" t="s">
        <v>36</v>
      </c>
      <c r="V260" t="s">
        <v>298</v>
      </c>
      <c r="W260">
        <v>2</v>
      </c>
    </row>
    <row r="261" spans="1:23" x14ac:dyDescent="0.25">
      <c r="A261" t="s">
        <v>638</v>
      </c>
      <c r="B261" s="11" t="s">
        <v>312</v>
      </c>
      <c r="C261" t="s">
        <v>224</v>
      </c>
      <c r="D261" t="s">
        <v>289</v>
      </c>
      <c r="E261" t="s">
        <v>290</v>
      </c>
      <c r="G261" t="s">
        <v>291</v>
      </c>
      <c r="H261" t="s">
        <v>461</v>
      </c>
      <c r="I261" t="s">
        <v>610</v>
      </c>
      <c r="J261" s="6">
        <v>0.22500000000000001</v>
      </c>
      <c r="K261"/>
      <c r="L261" t="s">
        <v>639</v>
      </c>
      <c r="M261" s="8">
        <v>1575</v>
      </c>
      <c r="N261" s="9">
        <f t="shared" si="19"/>
        <v>354.375</v>
      </c>
      <c r="O261" s="9" t="s">
        <v>51</v>
      </c>
      <c r="P261" t="s">
        <v>294</v>
      </c>
      <c r="R261" t="s">
        <v>295</v>
      </c>
      <c r="S261" t="s">
        <v>315</v>
      </c>
      <c r="T261" t="s">
        <v>423</v>
      </c>
      <c r="U261" s="6" t="s">
        <v>36</v>
      </c>
      <c r="V261" t="s">
        <v>298</v>
      </c>
      <c r="W261">
        <v>1</v>
      </c>
    </row>
    <row r="262" spans="1:23" x14ac:dyDescent="0.25">
      <c r="A262" t="s">
        <v>640</v>
      </c>
      <c r="B262" s="11" t="s">
        <v>288</v>
      </c>
      <c r="C262" t="s">
        <v>447</v>
      </c>
      <c r="D262" t="s">
        <v>289</v>
      </c>
      <c r="E262" t="s">
        <v>290</v>
      </c>
      <c r="G262" t="s">
        <v>291</v>
      </c>
      <c r="H262" t="s">
        <v>461</v>
      </c>
      <c r="I262" s="14">
        <v>20</v>
      </c>
      <c r="J262" s="6">
        <f t="shared" ref="J262:J273" si="20">IF(ISBLANK(I262), 1, I262/100)</f>
        <v>0.2</v>
      </c>
      <c r="K262" s="14"/>
      <c r="L262" t="s">
        <v>120</v>
      </c>
      <c r="M262" s="8">
        <v>360</v>
      </c>
      <c r="N262" s="9">
        <f t="shared" si="19"/>
        <v>72</v>
      </c>
      <c r="O262" s="9" t="s">
        <v>51</v>
      </c>
      <c r="P262" t="s">
        <v>294</v>
      </c>
      <c r="R262" t="s">
        <v>295</v>
      </c>
      <c r="S262" t="s">
        <v>296</v>
      </c>
      <c r="T262" t="s">
        <v>297</v>
      </c>
      <c r="U262" s="6" t="s">
        <v>36</v>
      </c>
      <c r="V262" t="s">
        <v>298</v>
      </c>
      <c r="W262">
        <v>2</v>
      </c>
    </row>
    <row r="263" spans="1:23" x14ac:dyDescent="0.25">
      <c r="A263" t="s">
        <v>641</v>
      </c>
      <c r="B263" s="11" t="s">
        <v>25</v>
      </c>
      <c r="C263" t="s">
        <v>55</v>
      </c>
      <c r="D263" t="s">
        <v>289</v>
      </c>
      <c r="E263" t="s">
        <v>290</v>
      </c>
      <c r="G263" t="s">
        <v>291</v>
      </c>
      <c r="H263" t="s">
        <v>542</v>
      </c>
      <c r="I263" s="14">
        <v>17.78</v>
      </c>
      <c r="J263" s="6">
        <f t="shared" si="20"/>
        <v>0.17780000000000001</v>
      </c>
      <c r="K263" s="14"/>
      <c r="L263" t="s">
        <v>642</v>
      </c>
      <c r="M263" s="8">
        <v>46350</v>
      </c>
      <c r="N263" s="9">
        <f t="shared" si="19"/>
        <v>8241.0300000000007</v>
      </c>
      <c r="O263" s="9" t="s">
        <v>51</v>
      </c>
      <c r="P263" t="s">
        <v>334</v>
      </c>
      <c r="R263" t="s">
        <v>295</v>
      </c>
      <c r="S263" t="s">
        <v>302</v>
      </c>
      <c r="T263" t="s">
        <v>303</v>
      </c>
      <c r="U263" s="6" t="s">
        <v>36</v>
      </c>
      <c r="V263" t="s">
        <v>298</v>
      </c>
      <c r="W263">
        <v>2</v>
      </c>
    </row>
    <row r="264" spans="1:23" x14ac:dyDescent="0.25">
      <c r="A264" t="s">
        <v>643</v>
      </c>
      <c r="B264" s="11" t="s">
        <v>288</v>
      </c>
      <c r="C264" t="s">
        <v>356</v>
      </c>
      <c r="D264" t="s">
        <v>289</v>
      </c>
      <c r="E264" t="s">
        <v>290</v>
      </c>
      <c r="G264" t="s">
        <v>291</v>
      </c>
      <c r="H264" t="s">
        <v>607</v>
      </c>
      <c r="I264" s="14">
        <v>12.499000000000001</v>
      </c>
      <c r="J264" s="6">
        <f t="shared" si="20"/>
        <v>0.12499</v>
      </c>
      <c r="K264" s="14"/>
      <c r="L264" t="s">
        <v>644</v>
      </c>
      <c r="M264" s="8">
        <v>3272</v>
      </c>
      <c r="N264" s="9">
        <f t="shared" si="19"/>
        <v>408.96728000000002</v>
      </c>
      <c r="O264" s="9" t="s">
        <v>51</v>
      </c>
      <c r="P264" t="s">
        <v>294</v>
      </c>
      <c r="R264" t="s">
        <v>295</v>
      </c>
      <c r="S264" t="s">
        <v>296</v>
      </c>
      <c r="T264" t="s">
        <v>297</v>
      </c>
      <c r="U264" s="6" t="s">
        <v>98</v>
      </c>
      <c r="V264" t="s">
        <v>298</v>
      </c>
      <c r="W264">
        <v>2</v>
      </c>
    </row>
    <row r="265" spans="1:23" x14ac:dyDescent="0.25">
      <c r="A265" t="s">
        <v>645</v>
      </c>
      <c r="B265" s="11" t="s">
        <v>25</v>
      </c>
      <c r="C265" t="s">
        <v>111</v>
      </c>
      <c r="D265" t="s">
        <v>289</v>
      </c>
      <c r="E265" t="s">
        <v>290</v>
      </c>
      <c r="G265" t="s">
        <v>291</v>
      </c>
      <c r="H265" t="s">
        <v>439</v>
      </c>
      <c r="I265" s="14">
        <v>20</v>
      </c>
      <c r="J265" s="6">
        <f t="shared" si="20"/>
        <v>0.2</v>
      </c>
      <c r="K265" s="14"/>
      <c r="L265" t="s">
        <v>646</v>
      </c>
      <c r="M265" s="8">
        <v>8800</v>
      </c>
      <c r="N265" s="9">
        <f t="shared" si="19"/>
        <v>1760</v>
      </c>
      <c r="O265" s="9" t="s">
        <v>51</v>
      </c>
      <c r="P265" t="s">
        <v>294</v>
      </c>
      <c r="R265" t="s">
        <v>295</v>
      </c>
      <c r="S265" t="s">
        <v>302</v>
      </c>
      <c r="T265" t="s">
        <v>303</v>
      </c>
      <c r="U265" s="6" t="s">
        <v>36</v>
      </c>
      <c r="V265" t="s">
        <v>298</v>
      </c>
      <c r="W265">
        <v>2</v>
      </c>
    </row>
    <row r="266" spans="1:23" x14ac:dyDescent="0.25">
      <c r="A266" t="s">
        <v>647</v>
      </c>
      <c r="B266" s="11" t="s">
        <v>288</v>
      </c>
      <c r="C266" t="s">
        <v>489</v>
      </c>
      <c r="D266" t="s">
        <v>289</v>
      </c>
      <c r="E266" t="s">
        <v>290</v>
      </c>
      <c r="G266" t="s">
        <v>291</v>
      </c>
      <c r="H266" t="s">
        <v>357</v>
      </c>
      <c r="I266" s="14">
        <v>15.24</v>
      </c>
      <c r="J266" s="6">
        <f t="shared" si="20"/>
        <v>0.15240000000000001</v>
      </c>
      <c r="K266" s="14"/>
      <c r="L266" t="s">
        <v>440</v>
      </c>
      <c r="M266" s="8">
        <v>360</v>
      </c>
      <c r="N266" s="9">
        <f t="shared" si="19"/>
        <v>54.864000000000004</v>
      </c>
      <c r="O266" s="9" t="s">
        <v>51</v>
      </c>
      <c r="P266" t="s">
        <v>334</v>
      </c>
      <c r="R266" t="s">
        <v>295</v>
      </c>
      <c r="S266" t="s">
        <v>296</v>
      </c>
      <c r="T266" t="s">
        <v>297</v>
      </c>
      <c r="U266" s="6" t="s">
        <v>98</v>
      </c>
      <c r="V266" t="s">
        <v>298</v>
      </c>
      <c r="W266">
        <v>2</v>
      </c>
    </row>
    <row r="267" spans="1:23" x14ac:dyDescent="0.25">
      <c r="A267" t="s">
        <v>648</v>
      </c>
      <c r="B267" s="11" t="s">
        <v>47</v>
      </c>
      <c r="C267" t="s">
        <v>111</v>
      </c>
      <c r="D267" t="s">
        <v>289</v>
      </c>
      <c r="E267" t="s">
        <v>290</v>
      </c>
      <c r="G267" t="s">
        <v>291</v>
      </c>
      <c r="H267" t="s">
        <v>474</v>
      </c>
      <c r="I267" s="14">
        <v>15.28</v>
      </c>
      <c r="J267" s="6">
        <f t="shared" si="20"/>
        <v>0.15279999999999999</v>
      </c>
      <c r="K267" s="14"/>
      <c r="L267" t="s">
        <v>649</v>
      </c>
      <c r="M267" s="8">
        <v>9000</v>
      </c>
      <c r="N267" s="9">
        <f t="shared" si="19"/>
        <v>1375.1999999999998</v>
      </c>
      <c r="O267" s="9" t="s">
        <v>51</v>
      </c>
      <c r="P267" t="s">
        <v>294</v>
      </c>
      <c r="R267" t="s">
        <v>295</v>
      </c>
      <c r="S267" t="s">
        <v>344</v>
      </c>
      <c r="T267" t="s">
        <v>345</v>
      </c>
      <c r="U267" s="6" t="s">
        <v>36</v>
      </c>
      <c r="V267" t="s">
        <v>298</v>
      </c>
      <c r="W267">
        <v>2</v>
      </c>
    </row>
    <row r="268" spans="1:23" x14ac:dyDescent="0.25">
      <c r="A268" t="s">
        <v>650</v>
      </c>
      <c r="B268" s="11" t="s">
        <v>366</v>
      </c>
      <c r="C268" t="s">
        <v>220</v>
      </c>
      <c r="D268" t="s">
        <v>289</v>
      </c>
      <c r="E268" t="s">
        <v>290</v>
      </c>
      <c r="G268" t="s">
        <v>291</v>
      </c>
      <c r="H268" t="s">
        <v>413</v>
      </c>
      <c r="I268" s="14">
        <v>25</v>
      </c>
      <c r="J268" s="6">
        <f t="shared" si="20"/>
        <v>0.25</v>
      </c>
      <c r="K268" s="14"/>
      <c r="L268" t="s">
        <v>414</v>
      </c>
      <c r="M268" s="8">
        <v>240</v>
      </c>
      <c r="N268" s="9">
        <f t="shared" si="19"/>
        <v>60</v>
      </c>
      <c r="O268" s="9" t="s">
        <v>51</v>
      </c>
      <c r="P268" t="s">
        <v>651</v>
      </c>
      <c r="R268" t="s">
        <v>295</v>
      </c>
      <c r="S268" t="s">
        <v>369</v>
      </c>
      <c r="T268" t="s">
        <v>370</v>
      </c>
      <c r="U268" s="6" t="s">
        <v>98</v>
      </c>
      <c r="V268" t="s">
        <v>298</v>
      </c>
      <c r="W268">
        <v>2</v>
      </c>
    </row>
    <row r="269" spans="1:23" x14ac:dyDescent="0.25">
      <c r="A269" t="s">
        <v>652</v>
      </c>
      <c r="B269" s="11" t="s">
        <v>288</v>
      </c>
      <c r="C269" t="s">
        <v>271</v>
      </c>
      <c r="D269" t="s">
        <v>289</v>
      </c>
      <c r="E269" t="s">
        <v>290</v>
      </c>
      <c r="G269" t="s">
        <v>291</v>
      </c>
      <c r="H269" t="s">
        <v>339</v>
      </c>
      <c r="I269" s="14">
        <v>24</v>
      </c>
      <c r="J269" s="6">
        <f t="shared" si="20"/>
        <v>0.24</v>
      </c>
      <c r="K269" s="14"/>
      <c r="L269" t="s">
        <v>653</v>
      </c>
      <c r="M269" s="8">
        <v>1320</v>
      </c>
      <c r="N269" s="9">
        <f t="shared" si="19"/>
        <v>316.8</v>
      </c>
      <c r="O269" s="9" t="s">
        <v>51</v>
      </c>
      <c r="P269" t="s">
        <v>294</v>
      </c>
      <c r="R269" t="s">
        <v>295</v>
      </c>
      <c r="S269" t="s">
        <v>296</v>
      </c>
      <c r="T269" t="s">
        <v>297</v>
      </c>
      <c r="U269" s="6" t="s">
        <v>98</v>
      </c>
      <c r="V269" t="s">
        <v>298</v>
      </c>
      <c r="W269">
        <v>2</v>
      </c>
    </row>
    <row r="270" spans="1:23" x14ac:dyDescent="0.25">
      <c r="A270" t="s">
        <v>654</v>
      </c>
      <c r="B270" s="11" t="s">
        <v>25</v>
      </c>
      <c r="C270" t="s">
        <v>162</v>
      </c>
      <c r="D270" t="s">
        <v>289</v>
      </c>
      <c r="E270" t="s">
        <v>290</v>
      </c>
      <c r="G270" t="s">
        <v>291</v>
      </c>
      <c r="H270" t="s">
        <v>655</v>
      </c>
      <c r="I270" s="14">
        <v>14.1</v>
      </c>
      <c r="J270" s="6">
        <f t="shared" si="20"/>
        <v>0.14099999999999999</v>
      </c>
      <c r="K270" s="14"/>
      <c r="L270" t="s">
        <v>337</v>
      </c>
      <c r="M270" s="8">
        <v>2400</v>
      </c>
      <c r="N270" s="9">
        <f t="shared" si="19"/>
        <v>338.4</v>
      </c>
      <c r="O270" s="9" t="s">
        <v>51</v>
      </c>
      <c r="P270" t="s">
        <v>294</v>
      </c>
      <c r="R270" t="s">
        <v>295</v>
      </c>
      <c r="S270" t="s">
        <v>302</v>
      </c>
      <c r="T270" t="s">
        <v>303</v>
      </c>
      <c r="U270" s="6" t="s">
        <v>36</v>
      </c>
      <c r="V270" t="s">
        <v>298</v>
      </c>
      <c r="W270">
        <v>3</v>
      </c>
    </row>
    <row r="271" spans="1:23" x14ac:dyDescent="0.25">
      <c r="A271" t="s">
        <v>656</v>
      </c>
      <c r="B271" s="11" t="s">
        <v>47</v>
      </c>
      <c r="C271" t="s">
        <v>403</v>
      </c>
      <c r="D271" t="s">
        <v>289</v>
      </c>
      <c r="E271" t="s">
        <v>290</v>
      </c>
      <c r="G271" t="s">
        <v>291</v>
      </c>
      <c r="H271" t="s">
        <v>613</v>
      </c>
      <c r="I271" s="14">
        <v>18.5</v>
      </c>
      <c r="J271" s="6">
        <f t="shared" si="20"/>
        <v>0.185</v>
      </c>
      <c r="K271" s="14"/>
      <c r="L271" t="s">
        <v>657</v>
      </c>
      <c r="M271" s="8">
        <v>18640</v>
      </c>
      <c r="N271" s="9">
        <f t="shared" si="19"/>
        <v>3448.4</v>
      </c>
      <c r="O271" s="9" t="s">
        <v>51</v>
      </c>
      <c r="P271" t="s">
        <v>364</v>
      </c>
      <c r="R271" t="s">
        <v>295</v>
      </c>
      <c r="S271" t="s">
        <v>344</v>
      </c>
      <c r="T271" t="s">
        <v>345</v>
      </c>
      <c r="U271" s="6" t="s">
        <v>36</v>
      </c>
      <c r="V271" t="s">
        <v>298</v>
      </c>
      <c r="W271">
        <v>3</v>
      </c>
    </row>
    <row r="272" spans="1:23" x14ac:dyDescent="0.25">
      <c r="A272" t="s">
        <v>658</v>
      </c>
      <c r="B272" s="11" t="s">
        <v>25</v>
      </c>
      <c r="C272" t="s">
        <v>40</v>
      </c>
      <c r="D272" t="s">
        <v>289</v>
      </c>
      <c r="E272" t="s">
        <v>290</v>
      </c>
      <c r="G272" t="s">
        <v>291</v>
      </c>
      <c r="H272" t="s">
        <v>399</v>
      </c>
      <c r="I272" s="14">
        <v>22.63</v>
      </c>
      <c r="J272" s="6">
        <f t="shared" si="20"/>
        <v>0.2263</v>
      </c>
      <c r="K272" s="14"/>
      <c r="L272" t="s">
        <v>659</v>
      </c>
      <c r="M272" s="8">
        <v>7400</v>
      </c>
      <c r="N272" s="9">
        <f t="shared" si="19"/>
        <v>1674.6200000000001</v>
      </c>
      <c r="O272" s="9" t="s">
        <v>51</v>
      </c>
      <c r="P272" t="s">
        <v>294</v>
      </c>
      <c r="R272" t="s">
        <v>295</v>
      </c>
      <c r="S272" t="s">
        <v>302</v>
      </c>
      <c r="T272" t="s">
        <v>303</v>
      </c>
      <c r="U272" s="6" t="s">
        <v>36</v>
      </c>
      <c r="V272" t="s">
        <v>298</v>
      </c>
      <c r="W272">
        <v>3</v>
      </c>
    </row>
    <row r="273" spans="1:24" x14ac:dyDescent="0.25">
      <c r="A273" t="s">
        <v>660</v>
      </c>
      <c r="B273" s="11" t="s">
        <v>288</v>
      </c>
      <c r="C273" t="s">
        <v>135</v>
      </c>
      <c r="D273" t="s">
        <v>289</v>
      </c>
      <c r="E273" t="s">
        <v>290</v>
      </c>
      <c r="G273" t="s">
        <v>291</v>
      </c>
      <c r="H273" t="s">
        <v>439</v>
      </c>
      <c r="I273" s="14">
        <v>17.57</v>
      </c>
      <c r="J273" s="6">
        <f t="shared" si="20"/>
        <v>0.1757</v>
      </c>
      <c r="K273" s="14"/>
      <c r="L273" t="s">
        <v>391</v>
      </c>
      <c r="M273" s="8">
        <v>1080</v>
      </c>
      <c r="N273" s="9">
        <f t="shared" si="19"/>
        <v>189.756</v>
      </c>
      <c r="O273" s="9" t="s">
        <v>51</v>
      </c>
      <c r="P273" t="s">
        <v>294</v>
      </c>
      <c r="R273" t="s">
        <v>295</v>
      </c>
      <c r="S273" t="s">
        <v>296</v>
      </c>
      <c r="T273" t="s">
        <v>297</v>
      </c>
      <c r="U273" s="6" t="s">
        <v>36</v>
      </c>
      <c r="V273" t="s">
        <v>298</v>
      </c>
      <c r="W273">
        <v>3</v>
      </c>
    </row>
    <row r="274" spans="1:24" x14ac:dyDescent="0.25">
      <c r="A274" t="s">
        <v>661</v>
      </c>
      <c r="B274" s="11" t="s">
        <v>312</v>
      </c>
      <c r="C274" t="s">
        <v>159</v>
      </c>
      <c r="D274" t="s">
        <v>289</v>
      </c>
      <c r="E274" t="s">
        <v>290</v>
      </c>
      <c r="G274" t="s">
        <v>291</v>
      </c>
      <c r="H274" t="s">
        <v>461</v>
      </c>
      <c r="I274" t="s">
        <v>480</v>
      </c>
      <c r="J274" s="6">
        <v>0.22500000000000001</v>
      </c>
      <c r="K274"/>
      <c r="L274" t="s">
        <v>425</v>
      </c>
      <c r="M274" s="8">
        <v>600</v>
      </c>
      <c r="N274" s="9">
        <f t="shared" si="19"/>
        <v>135</v>
      </c>
      <c r="O274" s="9" t="s">
        <v>51</v>
      </c>
      <c r="P274" t="s">
        <v>294</v>
      </c>
      <c r="R274" t="s">
        <v>295</v>
      </c>
      <c r="S274" t="s">
        <v>315</v>
      </c>
      <c r="T274" t="s">
        <v>316</v>
      </c>
      <c r="U274" s="6" t="s">
        <v>36</v>
      </c>
      <c r="V274" t="s">
        <v>298</v>
      </c>
      <c r="W274">
        <v>3</v>
      </c>
    </row>
    <row r="275" spans="1:24" x14ac:dyDescent="0.25">
      <c r="A275" t="s">
        <v>662</v>
      </c>
      <c r="B275" s="11" t="s">
        <v>47</v>
      </c>
      <c r="C275" t="s">
        <v>663</v>
      </c>
      <c r="D275" t="s">
        <v>27</v>
      </c>
      <c r="E275" t="s">
        <v>28</v>
      </c>
      <c r="H275" t="s">
        <v>664</v>
      </c>
      <c r="I275" t="s">
        <v>665</v>
      </c>
      <c r="J275" s="6">
        <v>0.17</v>
      </c>
      <c r="K275" s="10">
        <v>44158</v>
      </c>
      <c r="L275" t="s">
        <v>507</v>
      </c>
      <c r="M275" s="8">
        <v>10000</v>
      </c>
      <c r="N275" s="9">
        <f t="shared" si="19"/>
        <v>1700.0000000000002</v>
      </c>
      <c r="O275" s="9" t="s">
        <v>51</v>
      </c>
      <c r="P275" t="s">
        <v>31</v>
      </c>
      <c r="Q275" t="s">
        <v>666</v>
      </c>
      <c r="R275" t="s">
        <v>667</v>
      </c>
      <c r="S275" t="s">
        <v>668</v>
      </c>
      <c r="T275" t="s">
        <v>669</v>
      </c>
      <c r="U275" s="6" t="s">
        <v>36</v>
      </c>
      <c r="V275" t="s">
        <v>670</v>
      </c>
    </row>
    <row r="276" spans="1:24" x14ac:dyDescent="0.25">
      <c r="A276" t="s">
        <v>671</v>
      </c>
      <c r="B276" t="s">
        <v>61</v>
      </c>
      <c r="C276" t="s">
        <v>72</v>
      </c>
      <c r="D276" t="s">
        <v>41</v>
      </c>
      <c r="E276" t="s">
        <v>42</v>
      </c>
      <c r="H276" t="s">
        <v>672</v>
      </c>
      <c r="I276">
        <v>47.6</v>
      </c>
      <c r="J276" s="6">
        <f>IF(ISBLANK(I276), 1, I276/100)</f>
        <v>0.47600000000000003</v>
      </c>
      <c r="K276" s="10">
        <v>44075</v>
      </c>
      <c r="L276" t="s">
        <v>673</v>
      </c>
      <c r="M276" s="8">
        <v>25000</v>
      </c>
      <c r="N276" s="9">
        <f t="shared" si="19"/>
        <v>11900</v>
      </c>
      <c r="O276" s="9" t="s">
        <v>51</v>
      </c>
      <c r="P276" t="s">
        <v>674</v>
      </c>
      <c r="Q276" t="s">
        <v>675</v>
      </c>
      <c r="R276" t="s">
        <v>676</v>
      </c>
      <c r="S276" t="s">
        <v>677</v>
      </c>
      <c r="T276" t="s">
        <v>678</v>
      </c>
      <c r="U276" s="6" t="s">
        <v>36</v>
      </c>
      <c r="V276" t="s">
        <v>670</v>
      </c>
    </row>
    <row r="277" spans="1:24" x14ac:dyDescent="0.25">
      <c r="A277" t="s">
        <v>679</v>
      </c>
      <c r="B277" t="s">
        <v>61</v>
      </c>
      <c r="C277" t="s">
        <v>101</v>
      </c>
      <c r="D277" t="s">
        <v>41</v>
      </c>
      <c r="E277" t="s">
        <v>42</v>
      </c>
      <c r="H277" t="s">
        <v>672</v>
      </c>
      <c r="I277">
        <v>47.6</v>
      </c>
      <c r="J277" s="6">
        <f>IF(ISBLANK(I277), 1, I277/100)</f>
        <v>0.47600000000000003</v>
      </c>
      <c r="K277" s="10">
        <v>44075</v>
      </c>
      <c r="L277" t="s">
        <v>680</v>
      </c>
      <c r="M277" s="8">
        <v>6600</v>
      </c>
      <c r="N277" s="9">
        <f t="shared" si="19"/>
        <v>3141.6000000000004</v>
      </c>
      <c r="O277" s="9" t="s">
        <v>51</v>
      </c>
      <c r="P277" t="s">
        <v>31</v>
      </c>
      <c r="Q277" t="s">
        <v>675</v>
      </c>
      <c r="R277" t="s">
        <v>676</v>
      </c>
      <c r="S277" t="s">
        <v>677</v>
      </c>
      <c r="T277" t="s">
        <v>678</v>
      </c>
      <c r="U277" s="6" t="s">
        <v>98</v>
      </c>
      <c r="V277" t="s">
        <v>670</v>
      </c>
    </row>
    <row r="278" spans="1:24" x14ac:dyDescent="0.25">
      <c r="A278" t="s">
        <v>681</v>
      </c>
      <c r="B278" s="11" t="s">
        <v>682</v>
      </c>
      <c r="C278" t="s">
        <v>271</v>
      </c>
      <c r="D278" t="s">
        <v>27</v>
      </c>
      <c r="E278" t="s">
        <v>28</v>
      </c>
      <c r="H278" t="s">
        <v>683</v>
      </c>
      <c r="I278">
        <v>36</v>
      </c>
      <c r="J278" s="6">
        <f>IF(ISBLANK(I278), 1, I278/100)</f>
        <v>0.36</v>
      </c>
      <c r="K278" s="10">
        <v>44097</v>
      </c>
      <c r="L278" t="s">
        <v>684</v>
      </c>
      <c r="M278" s="8">
        <v>20000</v>
      </c>
      <c r="N278" s="9">
        <f t="shared" si="19"/>
        <v>7200</v>
      </c>
      <c r="O278" s="9">
        <v>2592</v>
      </c>
      <c r="P278" t="s">
        <v>31</v>
      </c>
      <c r="Q278" t="s">
        <v>685</v>
      </c>
      <c r="R278" t="s">
        <v>686</v>
      </c>
      <c r="S278" t="s">
        <v>687</v>
      </c>
      <c r="T278" t="s">
        <v>688</v>
      </c>
      <c r="U278" s="6" t="s">
        <v>98</v>
      </c>
      <c r="V278" t="s">
        <v>670</v>
      </c>
      <c r="X278" t="s">
        <v>689</v>
      </c>
    </row>
    <row r="279" spans="1:24" x14ac:dyDescent="0.25">
      <c r="A279" t="s">
        <v>690</v>
      </c>
      <c r="B279" s="11" t="s">
        <v>25</v>
      </c>
      <c r="C279" t="s">
        <v>40</v>
      </c>
      <c r="D279" t="s">
        <v>41</v>
      </c>
      <c r="E279" t="s">
        <v>42</v>
      </c>
      <c r="H279" t="s">
        <v>691</v>
      </c>
      <c r="I279">
        <v>50</v>
      </c>
      <c r="J279" s="6">
        <f>IF(ISBLANK(I279), 1, I279/100)</f>
        <v>0.5</v>
      </c>
      <c r="K279" s="10">
        <v>44088</v>
      </c>
      <c r="L279" t="s">
        <v>692</v>
      </c>
      <c r="M279" s="8">
        <v>10000</v>
      </c>
      <c r="N279" s="9">
        <f t="shared" si="19"/>
        <v>5000</v>
      </c>
      <c r="O279" s="9">
        <v>0</v>
      </c>
      <c r="P279" t="s">
        <v>31</v>
      </c>
      <c r="Q279" t="s">
        <v>334</v>
      </c>
      <c r="R279" t="s">
        <v>693</v>
      </c>
      <c r="S279" t="s">
        <v>694</v>
      </c>
      <c r="T279" t="s">
        <v>695</v>
      </c>
      <c r="U279" s="6" t="s">
        <v>36</v>
      </c>
      <c r="V279" t="s">
        <v>670</v>
      </c>
      <c r="X279" t="s">
        <v>696</v>
      </c>
    </row>
    <row r="280" spans="1:24" x14ac:dyDescent="0.25">
      <c r="A280" t="s">
        <v>697</v>
      </c>
      <c r="B280" s="11" t="s">
        <v>25</v>
      </c>
      <c r="C280" t="s">
        <v>165</v>
      </c>
      <c r="D280" t="s">
        <v>27</v>
      </c>
      <c r="E280" t="s">
        <v>28</v>
      </c>
      <c r="H280" t="s">
        <v>698</v>
      </c>
      <c r="I280" t="s">
        <v>699</v>
      </c>
      <c r="J280">
        <v>0.3</v>
      </c>
      <c r="K280" s="10">
        <v>44075</v>
      </c>
      <c r="L280" t="s">
        <v>604</v>
      </c>
      <c r="M280" s="8">
        <v>2000</v>
      </c>
      <c r="N280" s="9">
        <f t="shared" si="19"/>
        <v>600</v>
      </c>
      <c r="O280" s="9" t="s">
        <v>51</v>
      </c>
      <c r="P280" t="s">
        <v>31</v>
      </c>
      <c r="Q280" t="s">
        <v>334</v>
      </c>
      <c r="R280" t="s">
        <v>700</v>
      </c>
      <c r="S280" t="s">
        <v>701</v>
      </c>
      <c r="T280" t="s">
        <v>702</v>
      </c>
      <c r="U280" s="6" t="s">
        <v>36</v>
      </c>
      <c r="V280" t="s">
        <v>670</v>
      </c>
    </row>
    <row r="281" spans="1:24" x14ac:dyDescent="0.25">
      <c r="A281" t="s">
        <v>703</v>
      </c>
      <c r="B281" s="11" t="s">
        <v>25</v>
      </c>
      <c r="C281" t="s">
        <v>633</v>
      </c>
      <c r="D281" t="s">
        <v>27</v>
      </c>
      <c r="E281" t="s">
        <v>28</v>
      </c>
      <c r="H281" t="s">
        <v>704</v>
      </c>
      <c r="I281" t="s">
        <v>705</v>
      </c>
      <c r="J281">
        <f>((7.5/2)+2.5)/100</f>
        <v>6.25E-2</v>
      </c>
      <c r="K281" s="10">
        <v>44075</v>
      </c>
      <c r="L281" t="s">
        <v>397</v>
      </c>
      <c r="M281" s="8">
        <v>12000</v>
      </c>
      <c r="N281" s="9">
        <f t="shared" si="19"/>
        <v>750</v>
      </c>
      <c r="O281" s="9" t="s">
        <v>51</v>
      </c>
      <c r="P281" t="s">
        <v>31</v>
      </c>
      <c r="Q281" t="s">
        <v>334</v>
      </c>
      <c r="R281" t="s">
        <v>700</v>
      </c>
      <c r="S281" t="s">
        <v>701</v>
      </c>
      <c r="T281" t="s">
        <v>702</v>
      </c>
      <c r="U281" s="6" t="s">
        <v>36</v>
      </c>
      <c r="V281" t="s">
        <v>670</v>
      </c>
    </row>
    <row r="282" spans="1:24" x14ac:dyDescent="0.25">
      <c r="A282" t="s">
        <v>706</v>
      </c>
      <c r="B282" s="11" t="s">
        <v>25</v>
      </c>
      <c r="C282" t="s">
        <v>48</v>
      </c>
      <c r="D282" t="s">
        <v>27</v>
      </c>
      <c r="E282" t="s">
        <v>28</v>
      </c>
      <c r="H282" t="s">
        <v>707</v>
      </c>
      <c r="I282" t="s">
        <v>708</v>
      </c>
      <c r="J282">
        <v>0.15</v>
      </c>
      <c r="K282" s="10">
        <v>44075</v>
      </c>
      <c r="L282" t="s">
        <v>709</v>
      </c>
      <c r="M282" s="8">
        <v>70000</v>
      </c>
      <c r="N282" s="9">
        <f t="shared" si="19"/>
        <v>10500</v>
      </c>
      <c r="O282" s="9" t="s">
        <v>51</v>
      </c>
      <c r="P282" t="s">
        <v>31</v>
      </c>
      <c r="Q282" t="s">
        <v>334</v>
      </c>
      <c r="R282" t="s">
        <v>700</v>
      </c>
      <c r="S282" t="s">
        <v>701</v>
      </c>
      <c r="T282" t="s">
        <v>702</v>
      </c>
      <c r="U282" s="6" t="s">
        <v>36</v>
      </c>
      <c r="V282" t="s">
        <v>670</v>
      </c>
    </row>
    <row r="283" spans="1:24" x14ac:dyDescent="0.25">
      <c r="A283" t="s">
        <v>710</v>
      </c>
      <c r="B283" s="11" t="s">
        <v>25</v>
      </c>
      <c r="C283" t="s">
        <v>636</v>
      </c>
      <c r="D283" t="s">
        <v>27</v>
      </c>
      <c r="E283" t="s">
        <v>28</v>
      </c>
      <c r="H283" t="s">
        <v>704</v>
      </c>
      <c r="I283" t="s">
        <v>705</v>
      </c>
      <c r="J283">
        <f>((7.5/2)+2.5)/100</f>
        <v>6.25E-2</v>
      </c>
      <c r="K283" s="10">
        <v>44075</v>
      </c>
      <c r="L283" t="s">
        <v>137</v>
      </c>
      <c r="M283" s="8">
        <v>5000</v>
      </c>
      <c r="N283" s="9">
        <f t="shared" si="19"/>
        <v>312.5</v>
      </c>
      <c r="O283" s="9" t="s">
        <v>51</v>
      </c>
      <c r="P283" t="s">
        <v>31</v>
      </c>
      <c r="Q283" t="s">
        <v>334</v>
      </c>
      <c r="R283" t="s">
        <v>700</v>
      </c>
      <c r="S283" t="s">
        <v>701</v>
      </c>
      <c r="T283" t="s">
        <v>702</v>
      </c>
      <c r="U283" s="6" t="s">
        <v>36</v>
      </c>
      <c r="V283" t="s">
        <v>670</v>
      </c>
    </row>
    <row r="284" spans="1:24" x14ac:dyDescent="0.25">
      <c r="A284" t="s">
        <v>711</v>
      </c>
      <c r="B284" s="11" t="s">
        <v>25</v>
      </c>
      <c r="C284" t="s">
        <v>636</v>
      </c>
      <c r="D284" t="s">
        <v>27</v>
      </c>
      <c r="E284" t="s">
        <v>28</v>
      </c>
      <c r="H284" t="s">
        <v>707</v>
      </c>
      <c r="I284" t="s">
        <v>708</v>
      </c>
      <c r="J284">
        <v>0.15</v>
      </c>
      <c r="K284" s="10">
        <v>44075</v>
      </c>
      <c r="L284" t="s">
        <v>712</v>
      </c>
      <c r="M284" s="8">
        <v>24000</v>
      </c>
      <c r="N284" s="9">
        <f t="shared" si="19"/>
        <v>3600</v>
      </c>
      <c r="O284" s="9" t="s">
        <v>51</v>
      </c>
      <c r="P284" t="s">
        <v>31</v>
      </c>
      <c r="Q284" t="s">
        <v>334</v>
      </c>
      <c r="R284" t="s">
        <v>700</v>
      </c>
      <c r="S284" t="s">
        <v>701</v>
      </c>
      <c r="T284" t="s">
        <v>702</v>
      </c>
      <c r="U284" s="6" t="s">
        <v>36</v>
      </c>
      <c r="V284" t="s">
        <v>670</v>
      </c>
    </row>
    <row r="285" spans="1:24" x14ac:dyDescent="0.25">
      <c r="A285" t="s">
        <v>713</v>
      </c>
      <c r="B285" t="s">
        <v>61</v>
      </c>
      <c r="C285" t="s">
        <v>97</v>
      </c>
      <c r="D285" t="s">
        <v>41</v>
      </c>
      <c r="E285" t="s">
        <v>42</v>
      </c>
      <c r="H285" t="s">
        <v>714</v>
      </c>
      <c r="I285">
        <v>28.57</v>
      </c>
      <c r="J285">
        <f t="shared" ref="J285:J297" si="21">IF(ISBLANK(I285), 1, I285/100)</f>
        <v>0.28570000000000001</v>
      </c>
      <c r="K285" s="10">
        <v>44078</v>
      </c>
      <c r="L285" t="s">
        <v>715</v>
      </c>
      <c r="M285" s="8">
        <v>10300</v>
      </c>
      <c r="N285" s="9">
        <f t="shared" si="19"/>
        <v>2942.71</v>
      </c>
      <c r="O285" s="9" t="s">
        <v>51</v>
      </c>
      <c r="P285" t="s">
        <v>31</v>
      </c>
      <c r="Q285" t="s">
        <v>675</v>
      </c>
      <c r="R285" t="s">
        <v>676</v>
      </c>
      <c r="S285" t="s">
        <v>677</v>
      </c>
      <c r="T285" t="s">
        <v>678</v>
      </c>
      <c r="U285" s="6" t="s">
        <v>98</v>
      </c>
      <c r="V285" t="s">
        <v>670</v>
      </c>
    </row>
    <row r="286" spans="1:24" x14ac:dyDescent="0.25">
      <c r="A286" t="s">
        <v>716</v>
      </c>
      <c r="B286" t="s">
        <v>61</v>
      </c>
      <c r="C286" t="s">
        <v>111</v>
      </c>
      <c r="D286" t="s">
        <v>41</v>
      </c>
      <c r="E286" t="s">
        <v>42</v>
      </c>
      <c r="H286" t="s">
        <v>717</v>
      </c>
      <c r="I286">
        <v>48</v>
      </c>
      <c r="J286">
        <f t="shared" si="21"/>
        <v>0.48</v>
      </c>
      <c r="K286" s="10">
        <v>44075</v>
      </c>
      <c r="L286" t="s">
        <v>718</v>
      </c>
      <c r="M286" s="8">
        <v>34000</v>
      </c>
      <c r="N286" s="9">
        <f t="shared" si="19"/>
        <v>16320</v>
      </c>
      <c r="O286" s="9" t="s">
        <v>51</v>
      </c>
      <c r="P286" t="s">
        <v>31</v>
      </c>
      <c r="Q286" t="s">
        <v>675</v>
      </c>
      <c r="R286" t="s">
        <v>676</v>
      </c>
      <c r="S286" t="s">
        <v>677</v>
      </c>
      <c r="T286" t="s">
        <v>678</v>
      </c>
      <c r="U286" s="6" t="s">
        <v>36</v>
      </c>
      <c r="V286" t="s">
        <v>670</v>
      </c>
    </row>
    <row r="287" spans="1:24" x14ac:dyDescent="0.25">
      <c r="A287" t="s">
        <v>719</v>
      </c>
      <c r="B287" t="s">
        <v>61</v>
      </c>
      <c r="C287" t="s">
        <v>40</v>
      </c>
      <c r="D287" t="s">
        <v>41</v>
      </c>
      <c r="E287" t="s">
        <v>42</v>
      </c>
      <c r="H287" t="s">
        <v>672</v>
      </c>
      <c r="I287">
        <v>47.6</v>
      </c>
      <c r="J287">
        <f t="shared" si="21"/>
        <v>0.47600000000000003</v>
      </c>
      <c r="K287" s="10">
        <v>44075</v>
      </c>
      <c r="L287" t="s">
        <v>720</v>
      </c>
      <c r="M287" s="8">
        <v>19600</v>
      </c>
      <c r="N287" s="9">
        <f t="shared" si="19"/>
        <v>9329.6</v>
      </c>
      <c r="O287" s="9" t="s">
        <v>51</v>
      </c>
      <c r="P287" t="s">
        <v>31</v>
      </c>
      <c r="Q287" t="s">
        <v>675</v>
      </c>
      <c r="R287" t="s">
        <v>676</v>
      </c>
      <c r="S287" t="s">
        <v>677</v>
      </c>
      <c r="T287" t="s">
        <v>678</v>
      </c>
      <c r="U287" s="6" t="s">
        <v>36</v>
      </c>
      <c r="V287" t="s">
        <v>670</v>
      </c>
    </row>
    <row r="288" spans="1:24" x14ac:dyDescent="0.25">
      <c r="A288" t="s">
        <v>721</v>
      </c>
      <c r="B288" s="11" t="s">
        <v>722</v>
      </c>
      <c r="C288" t="s">
        <v>40</v>
      </c>
      <c r="D288" t="s">
        <v>27</v>
      </c>
      <c r="E288" t="s">
        <v>28</v>
      </c>
      <c r="H288" t="s">
        <v>723</v>
      </c>
      <c r="I288">
        <v>48.6</v>
      </c>
      <c r="J288">
        <f t="shared" si="21"/>
        <v>0.48599999999999999</v>
      </c>
      <c r="K288" s="10">
        <v>44120</v>
      </c>
      <c r="L288" t="s">
        <v>333</v>
      </c>
      <c r="M288" s="8">
        <v>3000</v>
      </c>
      <c r="N288" s="9">
        <f t="shared" si="19"/>
        <v>1458</v>
      </c>
      <c r="O288" s="9" t="s">
        <v>51</v>
      </c>
      <c r="P288" t="s">
        <v>31</v>
      </c>
      <c r="Q288" t="s">
        <v>724</v>
      </c>
      <c r="R288" t="s">
        <v>725</v>
      </c>
      <c r="S288" t="s">
        <v>726</v>
      </c>
      <c r="T288" t="s">
        <v>727</v>
      </c>
      <c r="U288" s="6" t="s">
        <v>36</v>
      </c>
      <c r="W288">
        <v>4</v>
      </c>
    </row>
    <row r="289" spans="1:24" x14ac:dyDescent="0.25">
      <c r="A289" t="s">
        <v>728</v>
      </c>
      <c r="B289" s="11" t="s">
        <v>722</v>
      </c>
      <c r="C289" t="s">
        <v>159</v>
      </c>
      <c r="D289" t="s">
        <v>27</v>
      </c>
      <c r="E289" t="s">
        <v>28</v>
      </c>
      <c r="H289" t="s">
        <v>729</v>
      </c>
      <c r="I289">
        <v>30.17</v>
      </c>
      <c r="J289">
        <f t="shared" si="21"/>
        <v>0.30170000000000002</v>
      </c>
      <c r="K289" s="10">
        <v>44120</v>
      </c>
      <c r="L289" t="s">
        <v>507</v>
      </c>
      <c r="M289" s="8">
        <v>10000</v>
      </c>
      <c r="N289" s="9">
        <f t="shared" si="19"/>
        <v>3017.0000000000005</v>
      </c>
      <c r="O289" s="9" t="s">
        <v>51</v>
      </c>
      <c r="P289" t="s">
        <v>31</v>
      </c>
      <c r="Q289" t="s">
        <v>334</v>
      </c>
      <c r="R289" t="s">
        <v>725</v>
      </c>
      <c r="S289" t="s">
        <v>726</v>
      </c>
      <c r="T289" t="s">
        <v>727</v>
      </c>
      <c r="U289" s="6" t="s">
        <v>36</v>
      </c>
      <c r="W289">
        <v>4</v>
      </c>
    </row>
    <row r="290" spans="1:24" x14ac:dyDescent="0.25">
      <c r="A290" t="s">
        <v>730</v>
      </c>
      <c r="B290" s="11" t="s">
        <v>722</v>
      </c>
      <c r="C290" t="s">
        <v>55</v>
      </c>
      <c r="D290" t="s">
        <v>27</v>
      </c>
      <c r="E290" t="s">
        <v>28</v>
      </c>
      <c r="H290" t="s">
        <v>731</v>
      </c>
      <c r="I290">
        <v>48.6</v>
      </c>
      <c r="J290">
        <f t="shared" si="21"/>
        <v>0.48599999999999999</v>
      </c>
      <c r="K290" s="10">
        <v>44125</v>
      </c>
      <c r="L290" t="s">
        <v>381</v>
      </c>
      <c r="M290" s="8">
        <v>16000</v>
      </c>
      <c r="N290" s="9">
        <f t="shared" si="19"/>
        <v>7776</v>
      </c>
      <c r="O290" s="9" t="s">
        <v>51</v>
      </c>
      <c r="P290" t="s">
        <v>31</v>
      </c>
      <c r="Q290" t="s">
        <v>724</v>
      </c>
      <c r="R290" t="s">
        <v>725</v>
      </c>
      <c r="S290" t="s">
        <v>726</v>
      </c>
      <c r="T290" t="s">
        <v>727</v>
      </c>
      <c r="U290" s="6" t="s">
        <v>36</v>
      </c>
      <c r="W290">
        <v>4</v>
      </c>
    </row>
    <row r="291" spans="1:24" x14ac:dyDescent="0.25">
      <c r="A291" t="s">
        <v>732</v>
      </c>
      <c r="B291" t="s">
        <v>25</v>
      </c>
      <c r="C291" t="s">
        <v>733</v>
      </c>
      <c r="D291" t="s">
        <v>27</v>
      </c>
      <c r="E291" t="s">
        <v>28</v>
      </c>
      <c r="H291" t="s">
        <v>734</v>
      </c>
      <c r="I291">
        <v>17.100000000000001</v>
      </c>
      <c r="J291">
        <f t="shared" si="21"/>
        <v>0.17100000000000001</v>
      </c>
      <c r="K291" s="10">
        <v>44126</v>
      </c>
      <c r="L291" t="s">
        <v>735</v>
      </c>
      <c r="M291" s="8">
        <v>500</v>
      </c>
      <c r="N291" s="9">
        <f t="shared" si="19"/>
        <v>85.5</v>
      </c>
      <c r="O291" s="9" t="s">
        <v>51</v>
      </c>
      <c r="P291" t="s">
        <v>31</v>
      </c>
      <c r="Q291" t="s">
        <v>736</v>
      </c>
      <c r="R291" t="s">
        <v>725</v>
      </c>
      <c r="S291" t="s">
        <v>737</v>
      </c>
      <c r="T291" t="s">
        <v>738</v>
      </c>
      <c r="U291" s="6" t="s">
        <v>36</v>
      </c>
      <c r="W291">
        <v>4</v>
      </c>
    </row>
    <row r="292" spans="1:24" x14ac:dyDescent="0.25">
      <c r="A292" t="s">
        <v>739</v>
      </c>
      <c r="B292" t="s">
        <v>25</v>
      </c>
      <c r="C292" t="s">
        <v>245</v>
      </c>
      <c r="D292" t="s">
        <v>27</v>
      </c>
      <c r="E292" t="s">
        <v>28</v>
      </c>
      <c r="H292" t="s">
        <v>740</v>
      </c>
      <c r="I292">
        <v>17.100000000000001</v>
      </c>
      <c r="J292">
        <f t="shared" si="21"/>
        <v>0.17100000000000001</v>
      </c>
      <c r="K292" s="10">
        <v>44119</v>
      </c>
      <c r="L292" t="s">
        <v>741</v>
      </c>
      <c r="M292" s="8">
        <v>1500</v>
      </c>
      <c r="N292" s="9">
        <f t="shared" si="19"/>
        <v>256.5</v>
      </c>
      <c r="O292" s="9" t="s">
        <v>51</v>
      </c>
      <c r="P292" t="s">
        <v>31</v>
      </c>
      <c r="Q292" t="s">
        <v>334</v>
      </c>
      <c r="R292" t="s">
        <v>725</v>
      </c>
      <c r="S292" t="s">
        <v>737</v>
      </c>
      <c r="T292" t="s">
        <v>738</v>
      </c>
      <c r="U292" s="6" t="s">
        <v>36</v>
      </c>
      <c r="W292">
        <v>4</v>
      </c>
    </row>
    <row r="293" spans="1:24" x14ac:dyDescent="0.25">
      <c r="A293" t="s">
        <v>742</v>
      </c>
      <c r="B293" t="s">
        <v>25</v>
      </c>
      <c r="C293" t="s">
        <v>733</v>
      </c>
      <c r="D293" t="s">
        <v>27</v>
      </c>
      <c r="E293" t="s">
        <v>28</v>
      </c>
      <c r="H293" t="s">
        <v>743</v>
      </c>
      <c r="I293">
        <v>17.100000000000001</v>
      </c>
      <c r="J293">
        <f t="shared" si="21"/>
        <v>0.17100000000000001</v>
      </c>
      <c r="K293" s="10">
        <v>44175</v>
      </c>
      <c r="L293" t="s">
        <v>741</v>
      </c>
      <c r="M293" s="8">
        <v>1500</v>
      </c>
      <c r="N293" s="9">
        <f t="shared" si="19"/>
        <v>256.5</v>
      </c>
      <c r="O293" s="9" t="s">
        <v>51</v>
      </c>
      <c r="P293" t="s">
        <v>31</v>
      </c>
      <c r="Q293" t="s">
        <v>744</v>
      </c>
      <c r="R293" t="s">
        <v>725</v>
      </c>
      <c r="S293" t="s">
        <v>737</v>
      </c>
      <c r="T293" t="s">
        <v>738</v>
      </c>
      <c r="U293" s="6" t="s">
        <v>36</v>
      </c>
      <c r="W293">
        <v>4</v>
      </c>
    </row>
    <row r="294" spans="1:24" x14ac:dyDescent="0.25">
      <c r="A294" t="s">
        <v>745</v>
      </c>
      <c r="B294" t="s">
        <v>47</v>
      </c>
      <c r="C294" t="s">
        <v>263</v>
      </c>
      <c r="D294" t="s">
        <v>27</v>
      </c>
      <c r="E294" t="s">
        <v>28</v>
      </c>
      <c r="H294" t="s">
        <v>746</v>
      </c>
      <c r="I294">
        <v>20</v>
      </c>
      <c r="J294">
        <f t="shared" si="21"/>
        <v>0.2</v>
      </c>
      <c r="K294" s="10">
        <v>44105</v>
      </c>
      <c r="L294" t="s">
        <v>747</v>
      </c>
      <c r="M294" s="8">
        <v>2</v>
      </c>
      <c r="N294" s="9">
        <f t="shared" si="19"/>
        <v>0.4</v>
      </c>
      <c r="O294" s="9" t="s">
        <v>51</v>
      </c>
      <c r="P294" t="s">
        <v>31</v>
      </c>
      <c r="Q294" t="s">
        <v>748</v>
      </c>
      <c r="R294" t="s">
        <v>749</v>
      </c>
      <c r="S294" t="s">
        <v>750</v>
      </c>
      <c r="T294" t="s">
        <v>751</v>
      </c>
      <c r="U294" s="6" t="s">
        <v>36</v>
      </c>
      <c r="W294">
        <v>2</v>
      </c>
    </row>
    <row r="295" spans="1:24" x14ac:dyDescent="0.25">
      <c r="A295" t="s">
        <v>752</v>
      </c>
      <c r="B295" t="s">
        <v>47</v>
      </c>
      <c r="C295" t="s">
        <v>245</v>
      </c>
      <c r="D295" t="s">
        <v>27</v>
      </c>
      <c r="E295" t="s">
        <v>28</v>
      </c>
      <c r="H295" t="s">
        <v>746</v>
      </c>
      <c r="I295">
        <v>20</v>
      </c>
      <c r="J295">
        <f t="shared" si="21"/>
        <v>0.2</v>
      </c>
      <c r="K295" s="10">
        <v>44105</v>
      </c>
      <c r="L295" t="s">
        <v>753</v>
      </c>
      <c r="M295" s="8">
        <v>5</v>
      </c>
      <c r="N295" s="9">
        <f t="shared" si="19"/>
        <v>1</v>
      </c>
      <c r="O295" s="9" t="s">
        <v>51</v>
      </c>
      <c r="P295" t="s">
        <v>31</v>
      </c>
      <c r="Q295" t="s">
        <v>748</v>
      </c>
      <c r="R295" t="s">
        <v>749</v>
      </c>
      <c r="S295" t="s">
        <v>750</v>
      </c>
      <c r="T295" t="s">
        <v>751</v>
      </c>
      <c r="U295" s="6" t="s">
        <v>36</v>
      </c>
      <c r="W295">
        <v>2</v>
      </c>
    </row>
    <row r="296" spans="1:24" x14ac:dyDescent="0.25">
      <c r="A296" t="s">
        <v>754</v>
      </c>
      <c r="B296" s="11" t="s">
        <v>366</v>
      </c>
      <c r="C296" t="s">
        <v>733</v>
      </c>
      <c r="D296" t="s">
        <v>27</v>
      </c>
      <c r="E296" t="s">
        <v>28</v>
      </c>
      <c r="H296" t="s">
        <v>755</v>
      </c>
      <c r="I296">
        <v>17.100000000000001</v>
      </c>
      <c r="J296">
        <f t="shared" si="21"/>
        <v>0.17100000000000001</v>
      </c>
      <c r="K296" s="10">
        <v>44166</v>
      </c>
      <c r="L296" t="s">
        <v>604</v>
      </c>
      <c r="M296" s="8">
        <v>2000</v>
      </c>
      <c r="N296" s="9">
        <f t="shared" si="19"/>
        <v>342</v>
      </c>
      <c r="O296" s="9">
        <v>0</v>
      </c>
      <c r="P296" t="s">
        <v>31</v>
      </c>
      <c r="Q296" t="s">
        <v>756</v>
      </c>
      <c r="R296" t="s">
        <v>725</v>
      </c>
      <c r="S296" t="s">
        <v>757</v>
      </c>
      <c r="T296" t="s">
        <v>758</v>
      </c>
      <c r="U296" s="6" t="s">
        <v>36</v>
      </c>
      <c r="W296">
        <v>3</v>
      </c>
      <c r="X296" t="s">
        <v>759</v>
      </c>
    </row>
    <row r="297" spans="1:24" x14ac:dyDescent="0.25">
      <c r="A297" t="s">
        <v>760</v>
      </c>
      <c r="B297" s="11" t="s">
        <v>722</v>
      </c>
      <c r="C297" t="s">
        <v>245</v>
      </c>
      <c r="D297" t="s">
        <v>27</v>
      </c>
      <c r="E297" t="s">
        <v>28</v>
      </c>
      <c r="H297" t="s">
        <v>761</v>
      </c>
      <c r="I297">
        <v>14.5</v>
      </c>
      <c r="J297">
        <f t="shared" si="21"/>
        <v>0.14499999999999999</v>
      </c>
      <c r="K297" s="10">
        <v>44131</v>
      </c>
      <c r="L297" t="s">
        <v>604</v>
      </c>
      <c r="M297" s="8">
        <v>2000</v>
      </c>
      <c r="N297" s="9">
        <f t="shared" si="19"/>
        <v>290</v>
      </c>
      <c r="O297" s="9" t="s">
        <v>51</v>
      </c>
      <c r="P297" t="s">
        <v>31</v>
      </c>
      <c r="Q297" t="s">
        <v>762</v>
      </c>
      <c r="R297" t="s">
        <v>725</v>
      </c>
      <c r="S297" t="s">
        <v>726</v>
      </c>
      <c r="T297" t="s">
        <v>727</v>
      </c>
      <c r="U297" s="6" t="s">
        <v>36</v>
      </c>
      <c r="W297">
        <v>4</v>
      </c>
    </row>
    <row r="298" spans="1:24" x14ac:dyDescent="0.25">
      <c r="A298" t="s">
        <v>763</v>
      </c>
      <c r="B298" s="11" t="s">
        <v>722</v>
      </c>
      <c r="C298" t="s">
        <v>40</v>
      </c>
      <c r="D298" t="s">
        <v>27</v>
      </c>
      <c r="E298" t="s">
        <v>28</v>
      </c>
      <c r="H298" t="s">
        <v>764</v>
      </c>
      <c r="I298" t="s">
        <v>765</v>
      </c>
      <c r="J298">
        <v>0.17499999999999999</v>
      </c>
      <c r="K298" s="10">
        <v>44175</v>
      </c>
      <c r="L298" t="s">
        <v>137</v>
      </c>
      <c r="M298" s="8">
        <v>5000</v>
      </c>
      <c r="N298" s="9">
        <f t="shared" si="19"/>
        <v>875</v>
      </c>
      <c r="O298" s="9" t="s">
        <v>51</v>
      </c>
      <c r="P298" t="s">
        <v>31</v>
      </c>
      <c r="Q298" t="s">
        <v>766</v>
      </c>
      <c r="R298" t="s">
        <v>725</v>
      </c>
      <c r="S298" t="s">
        <v>726</v>
      </c>
      <c r="T298" t="s">
        <v>727</v>
      </c>
      <c r="U298" s="6" t="s">
        <v>36</v>
      </c>
      <c r="W298">
        <v>4</v>
      </c>
    </row>
    <row r="299" spans="1:24" x14ac:dyDescent="0.25">
      <c r="A299" t="s">
        <v>767</v>
      </c>
      <c r="B299" s="11" t="s">
        <v>722</v>
      </c>
      <c r="C299" t="s">
        <v>513</v>
      </c>
      <c r="D299" t="s">
        <v>27</v>
      </c>
      <c r="E299" t="s">
        <v>28</v>
      </c>
      <c r="H299" t="s">
        <v>768</v>
      </c>
      <c r="I299">
        <v>48.6</v>
      </c>
      <c r="J299">
        <f>IF(ISBLANK(I299), 1, I299/100)</f>
        <v>0.48599999999999999</v>
      </c>
      <c r="K299" s="10">
        <v>44123</v>
      </c>
      <c r="L299" t="s">
        <v>333</v>
      </c>
      <c r="M299" s="8">
        <v>3000</v>
      </c>
      <c r="N299" s="9">
        <f t="shared" si="19"/>
        <v>1458</v>
      </c>
      <c r="O299" s="9" t="s">
        <v>51</v>
      </c>
      <c r="P299" t="s">
        <v>31</v>
      </c>
      <c r="Q299" t="s">
        <v>724</v>
      </c>
      <c r="R299" t="s">
        <v>725</v>
      </c>
      <c r="S299" t="s">
        <v>726</v>
      </c>
      <c r="T299" t="s">
        <v>727</v>
      </c>
      <c r="U299" s="6" t="s">
        <v>36</v>
      </c>
      <c r="W299">
        <v>4</v>
      </c>
    </row>
    <row r="300" spans="1:24" x14ac:dyDescent="0.25">
      <c r="A300" t="s">
        <v>769</v>
      </c>
      <c r="B300" s="11" t="s">
        <v>722</v>
      </c>
      <c r="C300" t="s">
        <v>132</v>
      </c>
      <c r="D300" t="s">
        <v>27</v>
      </c>
      <c r="E300" t="s">
        <v>28</v>
      </c>
      <c r="H300" t="s">
        <v>770</v>
      </c>
      <c r="I300">
        <v>48.6</v>
      </c>
      <c r="J300">
        <f>IF(ISBLANK(I300), 1, I300/100)</f>
        <v>0.48599999999999999</v>
      </c>
      <c r="K300" s="10">
        <v>44132</v>
      </c>
      <c r="L300" t="s">
        <v>333</v>
      </c>
      <c r="M300" s="8">
        <v>3000</v>
      </c>
      <c r="N300" s="9">
        <f t="shared" si="19"/>
        <v>1458</v>
      </c>
      <c r="O300" s="9" t="s">
        <v>51</v>
      </c>
      <c r="P300" t="s">
        <v>31</v>
      </c>
      <c r="Q300" t="s">
        <v>724</v>
      </c>
      <c r="R300" t="s">
        <v>725</v>
      </c>
      <c r="S300" t="s">
        <v>726</v>
      </c>
      <c r="T300" t="s">
        <v>727</v>
      </c>
      <c r="U300" s="6" t="s">
        <v>36</v>
      </c>
      <c r="W300">
        <v>4</v>
      </c>
    </row>
    <row r="303" spans="1:24" x14ac:dyDescent="0.25">
      <c r="A303" t="s">
        <v>771</v>
      </c>
    </row>
    <row r="305" spans="1:1" x14ac:dyDescent="0.25">
      <c r="A305" t="s">
        <v>772</v>
      </c>
    </row>
  </sheetData>
  <autoFilter ref="A1:X300" xr:uid="{D67AB219-0936-4876-9932-7770720D09A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13F3-60F1-4758-85D3-497D04BF9776}">
  <dimension ref="A3:D31"/>
  <sheetViews>
    <sheetView workbookViewId="0">
      <selection activeCell="C7" sqref="C7"/>
    </sheetView>
  </sheetViews>
  <sheetFormatPr defaultRowHeight="15" x14ac:dyDescent="0.25"/>
  <cols>
    <col min="1" max="1" width="27.5703125" bestFit="1" customWidth="1"/>
    <col min="2" max="2" width="37.28515625" customWidth="1"/>
    <col min="3" max="3" width="19.5703125" customWidth="1"/>
    <col min="4" max="4" width="18.85546875" customWidth="1"/>
  </cols>
  <sheetData>
    <row r="3" spans="1:4" x14ac:dyDescent="0.25">
      <c r="A3" s="17" t="s">
        <v>773</v>
      </c>
      <c r="B3" t="s">
        <v>776</v>
      </c>
      <c r="C3" t="s">
        <v>777</v>
      </c>
      <c r="D3" t="s">
        <v>775</v>
      </c>
    </row>
    <row r="4" spans="1:4" x14ac:dyDescent="0.25">
      <c r="A4" s="18" t="s">
        <v>322</v>
      </c>
      <c r="B4" s="20">
        <v>2200000</v>
      </c>
      <c r="C4" s="20">
        <v>310199.99999999994</v>
      </c>
      <c r="D4" s="20">
        <v>1</v>
      </c>
    </row>
    <row r="5" spans="1:4" x14ac:dyDescent="0.25">
      <c r="A5" s="19" t="s">
        <v>295</v>
      </c>
      <c r="B5" s="20">
        <v>2200000</v>
      </c>
      <c r="C5" s="20">
        <v>310199.99999999994</v>
      </c>
      <c r="D5" s="20">
        <v>1</v>
      </c>
    </row>
    <row r="6" spans="1:4" x14ac:dyDescent="0.25">
      <c r="A6" s="18" t="s">
        <v>25</v>
      </c>
      <c r="B6" s="20">
        <v>857120</v>
      </c>
      <c r="C6" s="20">
        <v>157372.08040000001</v>
      </c>
      <c r="D6" s="20">
        <v>117</v>
      </c>
    </row>
    <row r="7" spans="1:4" x14ac:dyDescent="0.25">
      <c r="A7" s="19" t="s">
        <v>295</v>
      </c>
      <c r="B7" s="20">
        <v>657248</v>
      </c>
      <c r="C7" s="20">
        <v>130080.60339999998</v>
      </c>
      <c r="D7" s="20">
        <v>52</v>
      </c>
    </row>
    <row r="8" spans="1:4" x14ac:dyDescent="0.25">
      <c r="A8" s="19" t="s">
        <v>700</v>
      </c>
      <c r="B8" s="20">
        <v>113000</v>
      </c>
      <c r="C8" s="20">
        <v>15762.5</v>
      </c>
      <c r="D8" s="20">
        <v>5</v>
      </c>
    </row>
    <row r="9" spans="1:4" x14ac:dyDescent="0.25">
      <c r="A9" s="19" t="s">
        <v>33</v>
      </c>
      <c r="B9" s="20">
        <v>73372</v>
      </c>
      <c r="C9" s="20">
        <v>5930.4769999999999</v>
      </c>
      <c r="D9" s="20">
        <v>56</v>
      </c>
    </row>
    <row r="10" spans="1:4" x14ac:dyDescent="0.25">
      <c r="A10" s="19" t="s">
        <v>693</v>
      </c>
      <c r="B10" s="20">
        <v>10000</v>
      </c>
      <c r="C10" s="20">
        <v>5000</v>
      </c>
      <c r="D10" s="20">
        <v>1</v>
      </c>
    </row>
    <row r="11" spans="1:4" x14ac:dyDescent="0.25">
      <c r="A11" s="19" t="s">
        <v>725</v>
      </c>
      <c r="B11" s="20">
        <v>3500</v>
      </c>
      <c r="C11" s="20">
        <v>598.5</v>
      </c>
      <c r="D11" s="20">
        <v>3</v>
      </c>
    </row>
    <row r="12" spans="1:4" x14ac:dyDescent="0.25">
      <c r="A12" s="18" t="s">
        <v>61</v>
      </c>
      <c r="B12" s="20">
        <v>155850</v>
      </c>
      <c r="C12" s="20">
        <v>97023.41</v>
      </c>
      <c r="D12" s="20">
        <v>51</v>
      </c>
    </row>
    <row r="13" spans="1:4" x14ac:dyDescent="0.25">
      <c r="A13" s="19" t="s">
        <v>33</v>
      </c>
      <c r="B13" s="20">
        <v>60350</v>
      </c>
      <c r="C13" s="20">
        <v>53389.5</v>
      </c>
      <c r="D13" s="20">
        <v>46</v>
      </c>
    </row>
    <row r="14" spans="1:4" x14ac:dyDescent="0.25">
      <c r="A14" s="19" t="s">
        <v>676</v>
      </c>
      <c r="B14" s="20">
        <v>95500</v>
      </c>
      <c r="C14" s="20">
        <v>43633.909999999996</v>
      </c>
      <c r="D14" s="20">
        <v>5</v>
      </c>
    </row>
    <row r="15" spans="1:4" x14ac:dyDescent="0.25">
      <c r="A15" s="18" t="s">
        <v>47</v>
      </c>
      <c r="B15" s="20">
        <v>418397</v>
      </c>
      <c r="C15" s="20">
        <v>78481.049999999988</v>
      </c>
      <c r="D15" s="20">
        <v>47</v>
      </c>
    </row>
    <row r="16" spans="1:4" x14ac:dyDescent="0.25">
      <c r="A16" s="19" t="s">
        <v>295</v>
      </c>
      <c r="B16" s="20">
        <v>404590</v>
      </c>
      <c r="C16" s="20">
        <v>76104.549999999988</v>
      </c>
      <c r="D16" s="20">
        <v>27</v>
      </c>
    </row>
    <row r="17" spans="1:4" x14ac:dyDescent="0.25">
      <c r="A17" s="19" t="s">
        <v>667</v>
      </c>
      <c r="B17" s="20">
        <v>10000</v>
      </c>
      <c r="C17" s="20">
        <v>1700.0000000000002</v>
      </c>
      <c r="D17" s="20">
        <v>1</v>
      </c>
    </row>
    <row r="18" spans="1:4" x14ac:dyDescent="0.25">
      <c r="A18" s="19" t="s">
        <v>33</v>
      </c>
      <c r="B18" s="20">
        <v>3800</v>
      </c>
      <c r="C18" s="20">
        <v>675.1</v>
      </c>
      <c r="D18" s="20">
        <v>17</v>
      </c>
    </row>
    <row r="19" spans="1:4" x14ac:dyDescent="0.25">
      <c r="A19" s="19" t="s">
        <v>749</v>
      </c>
      <c r="B19" s="20">
        <v>7</v>
      </c>
      <c r="C19" s="20">
        <v>1.4</v>
      </c>
      <c r="D19" s="20">
        <v>2</v>
      </c>
    </row>
    <row r="20" spans="1:4" x14ac:dyDescent="0.25">
      <c r="A20" s="18" t="s">
        <v>288</v>
      </c>
      <c r="B20" s="20">
        <v>129570</v>
      </c>
      <c r="C20" s="20">
        <v>26322.321480000002</v>
      </c>
      <c r="D20" s="20">
        <v>53</v>
      </c>
    </row>
    <row r="21" spans="1:4" x14ac:dyDescent="0.25">
      <c r="A21" s="19" t="s">
        <v>295</v>
      </c>
      <c r="B21" s="20">
        <v>129570</v>
      </c>
      <c r="C21" s="20">
        <v>26322.321480000002</v>
      </c>
      <c r="D21" s="20">
        <v>53</v>
      </c>
    </row>
    <row r="22" spans="1:4" x14ac:dyDescent="0.25">
      <c r="A22" s="18" t="s">
        <v>722</v>
      </c>
      <c r="B22" s="20">
        <v>42000</v>
      </c>
      <c r="C22" s="20">
        <v>16332</v>
      </c>
      <c r="D22" s="20">
        <v>7</v>
      </c>
    </row>
    <row r="23" spans="1:4" x14ac:dyDescent="0.25">
      <c r="A23" s="19" t="s">
        <v>725</v>
      </c>
      <c r="B23" s="20">
        <v>42000</v>
      </c>
      <c r="C23" s="20">
        <v>16332</v>
      </c>
      <c r="D23" s="20">
        <v>7</v>
      </c>
    </row>
    <row r="24" spans="1:4" x14ac:dyDescent="0.25">
      <c r="A24" s="18" t="s">
        <v>682</v>
      </c>
      <c r="B24" s="20">
        <v>20000</v>
      </c>
      <c r="C24" s="20">
        <v>7200</v>
      </c>
      <c r="D24" s="20">
        <v>1</v>
      </c>
    </row>
    <row r="25" spans="1:4" x14ac:dyDescent="0.25">
      <c r="A25" s="19" t="s">
        <v>686</v>
      </c>
      <c r="B25" s="20">
        <v>20000</v>
      </c>
      <c r="C25" s="20">
        <v>7200</v>
      </c>
      <c r="D25" s="20">
        <v>1</v>
      </c>
    </row>
    <row r="26" spans="1:4" x14ac:dyDescent="0.25">
      <c r="A26" s="18" t="s">
        <v>366</v>
      </c>
      <c r="B26" s="20">
        <v>21788</v>
      </c>
      <c r="C26" s="20">
        <v>5289</v>
      </c>
      <c r="D26" s="20">
        <v>9</v>
      </c>
    </row>
    <row r="27" spans="1:4" x14ac:dyDescent="0.25">
      <c r="A27" s="19" t="s">
        <v>295</v>
      </c>
      <c r="B27" s="20">
        <v>19788</v>
      </c>
      <c r="C27" s="20">
        <v>4947</v>
      </c>
      <c r="D27" s="20">
        <v>8</v>
      </c>
    </row>
    <row r="28" spans="1:4" x14ac:dyDescent="0.25">
      <c r="A28" s="19" t="s">
        <v>725</v>
      </c>
      <c r="B28" s="20">
        <v>2000</v>
      </c>
      <c r="C28" s="20">
        <v>342</v>
      </c>
      <c r="D28" s="20">
        <v>1</v>
      </c>
    </row>
    <row r="29" spans="1:4" x14ac:dyDescent="0.25">
      <c r="A29" s="18" t="s">
        <v>312</v>
      </c>
      <c r="B29" s="20">
        <v>14304</v>
      </c>
      <c r="C29" s="20">
        <v>3721.1000000000004</v>
      </c>
      <c r="D29" s="20">
        <v>13</v>
      </c>
    </row>
    <row r="30" spans="1:4" x14ac:dyDescent="0.25">
      <c r="A30" s="19" t="s">
        <v>295</v>
      </c>
      <c r="B30" s="20">
        <v>14304</v>
      </c>
      <c r="C30" s="20">
        <v>3721.1000000000004</v>
      </c>
      <c r="D30" s="20">
        <v>13</v>
      </c>
    </row>
    <row r="31" spans="1:4" x14ac:dyDescent="0.25">
      <c r="A31" s="18" t="s">
        <v>774</v>
      </c>
      <c r="B31" s="20">
        <v>3859029</v>
      </c>
      <c r="C31" s="20">
        <v>701940.96188000019</v>
      </c>
      <c r="D31" s="20">
        <v>299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D1CB44F550644BB093549A62E8D086" ma:contentTypeVersion="33" ma:contentTypeDescription="Crée un document." ma:contentTypeScope="" ma:versionID="be8081b52b1c2e641c05258072470d96">
  <xsd:schema xmlns:xsd="http://www.w3.org/2001/XMLSchema" xmlns:xs="http://www.w3.org/2001/XMLSchema" xmlns:p="http://schemas.microsoft.com/office/2006/metadata/properties" xmlns:ns2="264b485c-065d-4790-8a5e-b392c579de33" xmlns:ns3="b6d05790-a716-42f8-a7f1-29de1b6db63c" xmlns:ns4="http://schemas.microsoft.com/sharepoint/v3/fields" xmlns:ns5="http://schemas.microsoft.com/sharepoint/v4" targetNamespace="http://schemas.microsoft.com/office/2006/metadata/properties" ma:root="true" ma:fieldsID="104aabed9dafb7b2dd0f1b151cab49cd" ns2:_="" ns3:_="" ns4:_="" ns5:_="">
    <xsd:import namespace="264b485c-065d-4790-8a5e-b392c579de33"/>
    <xsd:import namespace="b6d05790-a716-42f8-a7f1-29de1b6db63c"/>
    <xsd:import namespace="http://schemas.microsoft.com/sharepoint/v3/fields"/>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4:_DCDateModified" minOccurs="0"/>
                <xsd:element ref="ns2:Bild" minOccurs="0"/>
                <xsd:element ref="ns2:Emplacement" minOccurs="0"/>
                <xsd:element ref="ns2:cbc5b9bd-41ed-45df-83b4-682c7435a9a9CountryOrRegion" minOccurs="0"/>
                <xsd:element ref="ns2:cbc5b9bd-41ed-45df-83b4-682c7435a9a9State" minOccurs="0"/>
                <xsd:element ref="ns2:cbc5b9bd-41ed-45df-83b4-682c7435a9a9City" minOccurs="0"/>
                <xsd:element ref="ns2:cbc5b9bd-41ed-45df-83b4-682c7435a9a9PostalCode" minOccurs="0"/>
                <xsd:element ref="ns2:cbc5b9bd-41ed-45df-83b4-682c7435a9a9Street" minOccurs="0"/>
                <xsd:element ref="ns2:cbc5b9bd-41ed-45df-83b4-682c7435a9a9GeoLoc" minOccurs="0"/>
                <xsd:element ref="ns2:cbc5b9bd-41ed-45df-83b4-682c7435a9a9DispName" minOccurs="0"/>
                <xsd:element ref="ns2:MediaServiceAutoKeyPoints" minOccurs="0"/>
                <xsd:element ref="ns2:MediaServiceKeyPoints" minOccurs="0"/>
                <xsd:element ref="ns5:IconOverlay"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b485c-065d-4790-8a5e-b392c579d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Bild" ma:index="19" nillable="true" ma:displayName="Bild" ma:format="Image" ma:internalName="Bild">
      <xsd:complexType>
        <xsd:complexContent>
          <xsd:extension base="dms:URL">
            <xsd:sequence>
              <xsd:element name="Url" type="dms:ValidUrl" minOccurs="0" nillable="true"/>
              <xsd:element name="Description" type="xsd:string" nillable="true"/>
            </xsd:sequence>
          </xsd:extension>
        </xsd:complexContent>
      </xsd:complexType>
    </xsd:element>
    <xsd:element name="Emplacement" ma:index="20" nillable="true" ma:displayName="Emplacement" ma:format="Dropdown" ma:internalName="Emplacement">
      <xsd:simpleType>
        <xsd:restriction base="dms:Unknown"/>
      </xsd:simpleType>
    </xsd:element>
    <xsd:element name="cbc5b9bd-41ed-45df-83b4-682c7435a9a9CountryOrRegion" ma:index="21" nillable="true" ma:displayName="Emplacement : Pays/région" ma:internalName="CountryOrRegion" ma:readOnly="true">
      <xsd:simpleType>
        <xsd:restriction base="dms:Text"/>
      </xsd:simpleType>
    </xsd:element>
    <xsd:element name="cbc5b9bd-41ed-45df-83b4-682c7435a9a9State" ma:index="22" nillable="true" ma:displayName="Emplacement : État" ma:internalName="State" ma:readOnly="true">
      <xsd:simpleType>
        <xsd:restriction base="dms:Text"/>
      </xsd:simpleType>
    </xsd:element>
    <xsd:element name="cbc5b9bd-41ed-45df-83b4-682c7435a9a9City" ma:index="23" nillable="true" ma:displayName="Emplacement : Ville" ma:internalName="City" ma:readOnly="true">
      <xsd:simpleType>
        <xsd:restriction base="dms:Text"/>
      </xsd:simpleType>
    </xsd:element>
    <xsd:element name="cbc5b9bd-41ed-45df-83b4-682c7435a9a9PostalCode" ma:index="24" nillable="true" ma:displayName="Emplacement : Code postal" ma:internalName="PostalCode" ma:readOnly="true">
      <xsd:simpleType>
        <xsd:restriction base="dms:Text"/>
      </xsd:simpleType>
    </xsd:element>
    <xsd:element name="cbc5b9bd-41ed-45df-83b4-682c7435a9a9Street" ma:index="25" nillable="true" ma:displayName="Emplacement : Rue" ma:internalName="Street" ma:readOnly="true">
      <xsd:simpleType>
        <xsd:restriction base="dms:Text"/>
      </xsd:simpleType>
    </xsd:element>
    <xsd:element name="cbc5b9bd-41ed-45df-83b4-682c7435a9a9GeoLoc" ma:index="26" nillable="true" ma:displayName="Emplacement : Coordonnées" ma:internalName="GeoLoc" ma:readOnly="true">
      <xsd:simpleType>
        <xsd:restriction base="dms:Unknown"/>
      </xsd:simpleType>
    </xsd:element>
    <xsd:element name="cbc5b9bd-41ed-45df-83b4-682c7435a9a9DispName" ma:index="27" nillable="true" ma:displayName="Emplacement : nom" ma:internalName="DispName"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LengthInSeconds" ma:index="31" nillable="true" ma:displayName="Length (seconds)" ma:internalName="MediaLengthInSeconds" ma:readOnly="true">
      <xsd:simpleType>
        <xsd:restriction base="dms:Unknown"/>
      </xsd:simpleType>
    </xsd:element>
    <xsd:element name="_Flow_SignoffStatus" ma:index="32" nillable="true" ma:displayName="Status Unterschrift" ma:internalName="Status_x0020_Unterschrif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d05790-a716-42f8-a7f1-29de1b6db63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18" nillable="true" ma:displayName="Date de modification" ma:description="Date à laquelle la ressource a été modifiée pour la dernière fois"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64b485c-065d-4790-8a5e-b392c579de33" xsi:nil="true"/>
    <_DCDateModified xmlns="http://schemas.microsoft.com/sharepoint/v3/fields" xsi:nil="true"/>
    <Emplacement xmlns="264b485c-065d-4790-8a5e-b392c579de33" xsi:nil="true"/>
    <IconOverlay xmlns="http://schemas.microsoft.com/sharepoint/v4" xsi:nil="true"/>
    <Bild xmlns="264b485c-065d-4790-8a5e-b392c579de33">
      <Url xsi:nil="true"/>
      <Description xsi:nil="true"/>
    </Bild>
  </documentManagement>
</p:properties>
</file>

<file path=customXml/itemProps1.xml><?xml version="1.0" encoding="utf-8"?>
<ds:datastoreItem xmlns:ds="http://schemas.openxmlformats.org/officeDocument/2006/customXml" ds:itemID="{0D71D2D5-17BF-43FD-890C-C1A5C184AEDA}"/>
</file>

<file path=customXml/itemProps2.xml><?xml version="1.0" encoding="utf-8"?>
<ds:datastoreItem xmlns:ds="http://schemas.openxmlformats.org/officeDocument/2006/customXml" ds:itemID="{13C8E9E2-A9B6-4A23-A590-0002BEA76ED8}"/>
</file>

<file path=customXml/itemProps3.xml><?xml version="1.0" encoding="utf-8"?>
<ds:datastoreItem xmlns:ds="http://schemas.openxmlformats.org/officeDocument/2006/customXml" ds:itemID="{D5C6FD3E-70FE-421E-A20C-DFF84F1065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Full Data</vt:lpstr>
      <vt:lpstr>Pivot</vt:lpstr>
    </vt:vector>
  </TitlesOfParts>
  <Company>Greenpeace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Crispin Dowler</dc:creator>
  <cp:lastModifiedBy>Crispin Dowler</cp:lastModifiedBy>
  <dcterms:created xsi:type="dcterms:W3CDTF">2021-11-10T17:15:50Z</dcterms:created>
  <dcterms:modified xsi:type="dcterms:W3CDTF">2021-11-10T18:18:01Z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0x01010000D1CB44F550644BB093549A62E8D086</vt:lpwstr>
  </property>
</Properties>
</file>