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Tables/pivotTable1.xml" ContentType="application/vnd.openxmlformats-officedocument.spreadsheetml.pivotTable+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pivotCache/pivotCacheDefinition1.xml" ContentType="application/vnd.openxmlformats-officedocument.spreadsheetml.pivotCacheDefiniti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G:\My Drive\Box Folders\X Com\Rotterdam Convention\2021 banned pesticide investigations\Data Analysis\"/>
    </mc:Choice>
  </mc:AlternateContent>
  <xr:revisionPtr revIDLastSave="0" documentId="13_ncr:1_{8AA2F247-869A-4F24-9BD4-CF0C7251FB16}" xr6:coauthVersionLast="36" xr6:coauthVersionMax="36" xr10:uidLastSave="{00000000-0000-0000-0000-000000000000}"/>
  <bookViews>
    <workbookView xWindow="0" yWindow="0" windowWidth="28800" windowHeight="9525" xr2:uid="{7431C2BF-0479-46AE-B203-8C98DEA60F5F}"/>
  </bookViews>
  <sheets>
    <sheet name="Full Data" sheetId="1" r:id="rId1"/>
    <sheet name="Pivot" sheetId="2" r:id="rId2"/>
  </sheets>
  <definedNames>
    <definedName name="_xlnm._FilterDatabase" localSheetId="0" hidden="1">'Full Data'!$A$1:$X$300</definedName>
  </definedNames>
  <calcPr calcId="191029"/>
  <pivotCaches>
    <pivotCache cacheId="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0" i="1" l="1"/>
  <c r="N300" i="1" s="1"/>
  <c r="J299" i="1"/>
  <c r="N299" i="1" s="1"/>
  <c r="N298" i="1"/>
  <c r="J297" i="1"/>
  <c r="N297" i="1" s="1"/>
  <c r="J296" i="1"/>
  <c r="N296" i="1" s="1"/>
  <c r="J295" i="1"/>
  <c r="N295" i="1" s="1"/>
  <c r="J294" i="1"/>
  <c r="N294" i="1" s="1"/>
  <c r="J293" i="1"/>
  <c r="N293" i="1" s="1"/>
  <c r="J292" i="1"/>
  <c r="N292" i="1" s="1"/>
  <c r="J291" i="1"/>
  <c r="N291" i="1" s="1"/>
  <c r="J290" i="1"/>
  <c r="N290" i="1" s="1"/>
  <c r="J289" i="1"/>
  <c r="N289" i="1" s="1"/>
  <c r="J288" i="1"/>
  <c r="N288" i="1" s="1"/>
  <c r="J287" i="1"/>
  <c r="N287" i="1" s="1"/>
  <c r="J286" i="1"/>
  <c r="N286" i="1" s="1"/>
  <c r="J285" i="1"/>
  <c r="N285" i="1" s="1"/>
  <c r="N284" i="1"/>
  <c r="N283" i="1"/>
  <c r="J283" i="1"/>
  <c r="N282" i="1"/>
  <c r="N281" i="1"/>
  <c r="J281" i="1"/>
  <c r="N280" i="1"/>
  <c r="J279" i="1"/>
  <c r="N279" i="1" s="1"/>
  <c r="J278" i="1"/>
  <c r="N278" i="1" s="1"/>
  <c r="J277" i="1"/>
  <c r="N277" i="1" s="1"/>
  <c r="J276" i="1"/>
  <c r="N276" i="1" s="1"/>
  <c r="N275" i="1"/>
  <c r="N274" i="1"/>
  <c r="J273" i="1"/>
  <c r="N273" i="1" s="1"/>
  <c r="J272" i="1"/>
  <c r="N272" i="1" s="1"/>
  <c r="N271" i="1"/>
  <c r="J271" i="1"/>
  <c r="J270" i="1"/>
  <c r="N270" i="1" s="1"/>
  <c r="J269" i="1"/>
  <c r="N269" i="1" s="1"/>
  <c r="J268" i="1"/>
  <c r="N268" i="1" s="1"/>
  <c r="J267" i="1"/>
  <c r="N267" i="1" s="1"/>
  <c r="N266" i="1"/>
  <c r="J266" i="1"/>
  <c r="J265" i="1"/>
  <c r="N265" i="1" s="1"/>
  <c r="J264" i="1"/>
  <c r="N264" i="1" s="1"/>
  <c r="J263" i="1"/>
  <c r="N263" i="1" s="1"/>
  <c r="J262" i="1"/>
  <c r="N262" i="1" s="1"/>
  <c r="N261" i="1"/>
  <c r="J260" i="1"/>
  <c r="N260" i="1" s="1"/>
  <c r="J259" i="1"/>
  <c r="N259" i="1" s="1"/>
  <c r="N258" i="1"/>
  <c r="J257" i="1"/>
  <c r="N257" i="1" s="1"/>
  <c r="J256" i="1"/>
  <c r="N256" i="1" s="1"/>
  <c r="J255" i="1"/>
  <c r="N255" i="1" s="1"/>
  <c r="J254" i="1"/>
  <c r="N254" i="1" s="1"/>
  <c r="J253" i="1"/>
  <c r="N253" i="1" s="1"/>
  <c r="J252" i="1"/>
  <c r="N252" i="1" s="1"/>
  <c r="J251" i="1"/>
  <c r="N251" i="1" s="1"/>
  <c r="J250" i="1"/>
  <c r="N250" i="1" s="1"/>
  <c r="J249" i="1"/>
  <c r="N249" i="1" s="1"/>
  <c r="J248" i="1"/>
  <c r="N248" i="1" s="1"/>
  <c r="N247" i="1"/>
  <c r="J246" i="1"/>
  <c r="N246" i="1" s="1"/>
  <c r="J245" i="1"/>
  <c r="N245" i="1" s="1"/>
  <c r="J244" i="1"/>
  <c r="N244" i="1" s="1"/>
  <c r="J243" i="1"/>
  <c r="N243" i="1" s="1"/>
  <c r="J242" i="1"/>
  <c r="N242" i="1" s="1"/>
  <c r="J241" i="1"/>
  <c r="N241" i="1" s="1"/>
  <c r="N240" i="1"/>
  <c r="J239" i="1"/>
  <c r="N239" i="1" s="1"/>
  <c r="J238" i="1"/>
  <c r="N238" i="1" s="1"/>
  <c r="J237" i="1"/>
  <c r="N237" i="1" s="1"/>
  <c r="J236" i="1"/>
  <c r="N236" i="1" s="1"/>
  <c r="J235" i="1"/>
  <c r="N235" i="1" s="1"/>
  <c r="J234" i="1"/>
  <c r="N234" i="1" s="1"/>
  <c r="J233" i="1"/>
  <c r="N233" i="1" s="1"/>
  <c r="J232" i="1"/>
  <c r="N232" i="1" s="1"/>
  <c r="J231" i="1"/>
  <c r="N231" i="1" s="1"/>
  <c r="J230" i="1"/>
  <c r="N230" i="1" s="1"/>
  <c r="J229" i="1"/>
  <c r="N229" i="1" s="1"/>
  <c r="J228" i="1"/>
  <c r="N228" i="1" s="1"/>
  <c r="J227" i="1"/>
  <c r="N227" i="1" s="1"/>
  <c r="J226" i="1"/>
  <c r="N226" i="1" s="1"/>
  <c r="J225" i="1"/>
  <c r="N225" i="1" s="1"/>
  <c r="N224" i="1"/>
  <c r="J223" i="1"/>
  <c r="N223" i="1" s="1"/>
  <c r="J222" i="1"/>
  <c r="N222" i="1" s="1"/>
  <c r="J221" i="1"/>
  <c r="N221" i="1" s="1"/>
  <c r="J220" i="1"/>
  <c r="N220" i="1" s="1"/>
  <c r="J219" i="1"/>
  <c r="N219" i="1" s="1"/>
  <c r="J218" i="1"/>
  <c r="N218" i="1" s="1"/>
  <c r="J217" i="1"/>
  <c r="N217" i="1" s="1"/>
  <c r="J216" i="1"/>
  <c r="N216" i="1" s="1"/>
  <c r="J215" i="1"/>
  <c r="N215" i="1" s="1"/>
  <c r="J214" i="1"/>
  <c r="N214" i="1" s="1"/>
  <c r="J213" i="1"/>
  <c r="N213" i="1" s="1"/>
  <c r="J212" i="1"/>
  <c r="N212" i="1" s="1"/>
  <c r="J211" i="1"/>
  <c r="N211" i="1" s="1"/>
  <c r="J210" i="1"/>
  <c r="N210" i="1" s="1"/>
  <c r="J209" i="1"/>
  <c r="N209" i="1" s="1"/>
  <c r="J208" i="1"/>
  <c r="N208" i="1" s="1"/>
  <c r="J207" i="1"/>
  <c r="N207" i="1" s="1"/>
  <c r="J206" i="1"/>
  <c r="N206" i="1" s="1"/>
  <c r="J205" i="1"/>
  <c r="N205" i="1" s="1"/>
  <c r="N204" i="1"/>
  <c r="J203" i="1"/>
  <c r="N203" i="1" s="1"/>
  <c r="J202" i="1"/>
  <c r="N202" i="1" s="1"/>
  <c r="J201" i="1"/>
  <c r="N201" i="1" s="1"/>
  <c r="J200" i="1"/>
  <c r="N200" i="1" s="1"/>
  <c r="N199" i="1"/>
  <c r="J198" i="1"/>
  <c r="N198" i="1" s="1"/>
  <c r="J197" i="1"/>
  <c r="N197" i="1" s="1"/>
  <c r="J196" i="1"/>
  <c r="N196" i="1" s="1"/>
  <c r="J195" i="1"/>
  <c r="N195" i="1" s="1"/>
  <c r="J194" i="1"/>
  <c r="N194" i="1" s="1"/>
  <c r="J193" i="1"/>
  <c r="N193" i="1" s="1"/>
  <c r="J192" i="1"/>
  <c r="N192" i="1" s="1"/>
  <c r="J191" i="1"/>
  <c r="N191" i="1" s="1"/>
  <c r="J190" i="1"/>
  <c r="N190" i="1" s="1"/>
  <c r="J189" i="1"/>
  <c r="N189" i="1" s="1"/>
  <c r="J188" i="1"/>
  <c r="N188" i="1" s="1"/>
  <c r="J187" i="1"/>
  <c r="N187" i="1" s="1"/>
  <c r="J186" i="1"/>
  <c r="N186" i="1" s="1"/>
  <c r="J185" i="1"/>
  <c r="N185" i="1" s="1"/>
  <c r="N184" i="1"/>
  <c r="J183" i="1"/>
  <c r="N183" i="1" s="1"/>
  <c r="J182" i="1"/>
  <c r="N182" i="1" s="1"/>
  <c r="J181" i="1"/>
  <c r="N181" i="1" s="1"/>
  <c r="J180" i="1"/>
  <c r="N180" i="1" s="1"/>
  <c r="J179" i="1"/>
  <c r="N179" i="1" s="1"/>
  <c r="J178" i="1"/>
  <c r="N178" i="1" s="1"/>
  <c r="J177" i="1"/>
  <c r="N177" i="1" s="1"/>
  <c r="J176" i="1"/>
  <c r="N176" i="1" s="1"/>
  <c r="J175" i="1"/>
  <c r="N175" i="1" s="1"/>
  <c r="J174" i="1"/>
  <c r="N174" i="1" s="1"/>
  <c r="J173" i="1"/>
  <c r="N173" i="1" s="1"/>
  <c r="J172" i="1"/>
  <c r="N172" i="1" s="1"/>
  <c r="J171" i="1"/>
  <c r="N171" i="1" s="1"/>
  <c r="J170" i="1"/>
  <c r="N170" i="1" s="1"/>
  <c r="J169" i="1"/>
  <c r="N169" i="1" s="1"/>
  <c r="J168" i="1"/>
  <c r="N168" i="1" s="1"/>
  <c r="J167" i="1"/>
  <c r="N167" i="1" s="1"/>
  <c r="J166" i="1"/>
  <c r="N166" i="1" s="1"/>
  <c r="J165" i="1"/>
  <c r="N165" i="1" s="1"/>
  <c r="N164" i="1"/>
  <c r="J163" i="1"/>
  <c r="N163" i="1" s="1"/>
  <c r="J162" i="1"/>
  <c r="N162" i="1" s="1"/>
  <c r="J161" i="1"/>
  <c r="N161" i="1" s="1"/>
  <c r="N160" i="1"/>
  <c r="J159" i="1"/>
  <c r="N159" i="1" s="1"/>
  <c r="J158" i="1"/>
  <c r="N158" i="1" s="1"/>
  <c r="J157" i="1"/>
  <c r="N157" i="1" s="1"/>
  <c r="J156" i="1"/>
  <c r="N156" i="1" s="1"/>
  <c r="J155" i="1"/>
  <c r="N155" i="1" s="1"/>
  <c r="J154" i="1"/>
  <c r="N154" i="1" s="1"/>
  <c r="J153" i="1"/>
  <c r="N153" i="1" s="1"/>
  <c r="J152" i="1"/>
  <c r="N152" i="1" s="1"/>
  <c r="J151" i="1"/>
  <c r="N151" i="1" s="1"/>
  <c r="J150" i="1"/>
  <c r="N150" i="1" s="1"/>
  <c r="J149" i="1"/>
  <c r="N149" i="1" s="1"/>
  <c r="J148" i="1"/>
  <c r="N148" i="1" s="1"/>
  <c r="J147" i="1"/>
  <c r="N147" i="1" s="1"/>
  <c r="J146" i="1"/>
  <c r="N146" i="1" s="1"/>
  <c r="J145" i="1"/>
  <c r="N145" i="1" s="1"/>
  <c r="J144" i="1"/>
  <c r="N144" i="1" s="1"/>
  <c r="J143" i="1"/>
  <c r="N143" i="1" s="1"/>
  <c r="J142" i="1"/>
  <c r="N142" i="1" s="1"/>
  <c r="J141" i="1"/>
  <c r="N141" i="1" s="1"/>
  <c r="J140" i="1"/>
  <c r="N140" i="1" s="1"/>
  <c r="J139" i="1"/>
  <c r="N139" i="1" s="1"/>
  <c r="J138" i="1"/>
  <c r="N138" i="1" s="1"/>
  <c r="J137" i="1"/>
  <c r="N137" i="1" s="1"/>
  <c r="N136" i="1"/>
  <c r="J135" i="1"/>
  <c r="N135" i="1" s="1"/>
  <c r="J134" i="1"/>
  <c r="N134" i="1" s="1"/>
  <c r="J133" i="1"/>
  <c r="N133" i="1" s="1"/>
  <c r="J132" i="1"/>
  <c r="N132" i="1" s="1"/>
  <c r="J131" i="1"/>
  <c r="N131" i="1" s="1"/>
  <c r="J130" i="1"/>
  <c r="N130" i="1" s="1"/>
  <c r="J129" i="1"/>
  <c r="N129" i="1" s="1"/>
  <c r="J128" i="1"/>
  <c r="N128" i="1" s="1"/>
  <c r="J127" i="1"/>
  <c r="N127" i="1" s="1"/>
  <c r="J126" i="1"/>
  <c r="N126" i="1" s="1"/>
  <c r="N125" i="1"/>
  <c r="J124" i="1"/>
  <c r="N124" i="1" s="1"/>
  <c r="J123" i="1"/>
  <c r="N123" i="1" s="1"/>
  <c r="J122" i="1"/>
  <c r="N122" i="1" s="1"/>
  <c r="J121" i="1"/>
  <c r="N121" i="1" s="1"/>
  <c r="O120" i="1"/>
  <c r="J120" i="1"/>
  <c r="N120" i="1" s="1"/>
  <c r="J119" i="1"/>
  <c r="N119" i="1" s="1"/>
  <c r="J118" i="1"/>
  <c r="N118" i="1" s="1"/>
  <c r="J117" i="1"/>
  <c r="N117" i="1" s="1"/>
  <c r="O116" i="1"/>
  <c r="J116" i="1"/>
  <c r="N116" i="1" s="1"/>
  <c r="J115" i="1"/>
  <c r="N115" i="1" s="1"/>
  <c r="J114" i="1"/>
  <c r="N114" i="1" s="1"/>
  <c r="J113" i="1"/>
  <c r="N113" i="1" s="1"/>
  <c r="O112" i="1"/>
  <c r="J112" i="1"/>
  <c r="N112" i="1" s="1"/>
  <c r="J111" i="1"/>
  <c r="N111" i="1" s="1"/>
  <c r="J110" i="1"/>
  <c r="N110" i="1" s="1"/>
  <c r="J109" i="1"/>
  <c r="N109" i="1" s="1"/>
  <c r="J108" i="1"/>
  <c r="N108" i="1" s="1"/>
  <c r="O107" i="1"/>
  <c r="J107" i="1"/>
  <c r="N107" i="1" s="1"/>
  <c r="J106" i="1"/>
  <c r="N106" i="1" s="1"/>
  <c r="J105" i="1"/>
  <c r="N105" i="1" s="1"/>
  <c r="J104" i="1"/>
  <c r="N104" i="1" s="1"/>
  <c r="O103" i="1"/>
  <c r="J103" i="1"/>
  <c r="N103" i="1" s="1"/>
  <c r="J102" i="1"/>
  <c r="N102" i="1" s="1"/>
  <c r="O101" i="1"/>
  <c r="J101" i="1"/>
  <c r="N101" i="1" s="1"/>
  <c r="J100" i="1"/>
  <c r="N100" i="1" s="1"/>
  <c r="J99" i="1"/>
  <c r="N99" i="1" s="1"/>
  <c r="J98" i="1"/>
  <c r="N98" i="1" s="1"/>
  <c r="O97" i="1"/>
  <c r="J97" i="1"/>
  <c r="N97" i="1" s="1"/>
  <c r="J96" i="1"/>
  <c r="N96" i="1" s="1"/>
  <c r="J95" i="1"/>
  <c r="N95" i="1" s="1"/>
  <c r="J94" i="1"/>
  <c r="N94" i="1" s="1"/>
  <c r="O93" i="1"/>
  <c r="J93" i="1"/>
  <c r="N93" i="1" s="1"/>
  <c r="J92" i="1"/>
  <c r="N92" i="1" s="1"/>
  <c r="O91" i="1"/>
  <c r="J91" i="1"/>
  <c r="N91" i="1" s="1"/>
  <c r="J90" i="1"/>
  <c r="N90" i="1" s="1"/>
  <c r="J89" i="1"/>
  <c r="N89" i="1" s="1"/>
  <c r="J88" i="1"/>
  <c r="N88" i="1" s="1"/>
  <c r="O87" i="1"/>
  <c r="J87" i="1"/>
  <c r="N87" i="1" s="1"/>
  <c r="J86" i="1"/>
  <c r="N86" i="1" s="1"/>
  <c r="J85" i="1"/>
  <c r="N85" i="1" s="1"/>
  <c r="J84" i="1"/>
  <c r="N84" i="1" s="1"/>
  <c r="J83" i="1"/>
  <c r="N83" i="1" s="1"/>
  <c r="O82" i="1"/>
  <c r="J82" i="1"/>
  <c r="N82" i="1" s="1"/>
  <c r="J81" i="1"/>
  <c r="N81" i="1" s="1"/>
  <c r="J80" i="1"/>
  <c r="N80" i="1" s="1"/>
  <c r="J79" i="1"/>
  <c r="N79" i="1" s="1"/>
  <c r="J78" i="1"/>
  <c r="N78" i="1" s="1"/>
  <c r="J77" i="1"/>
  <c r="N77" i="1" s="1"/>
  <c r="J76" i="1"/>
  <c r="N76" i="1" s="1"/>
  <c r="J75" i="1"/>
  <c r="N75" i="1" s="1"/>
  <c r="J74" i="1"/>
  <c r="N74" i="1" s="1"/>
  <c r="J73" i="1"/>
  <c r="N73" i="1" s="1"/>
  <c r="J72" i="1"/>
  <c r="J71" i="1"/>
  <c r="N71" i="1" s="1"/>
  <c r="J70" i="1"/>
  <c r="N70" i="1" s="1"/>
  <c r="J69" i="1"/>
  <c r="N69" i="1" s="1"/>
  <c r="J68" i="1"/>
  <c r="N68" i="1" s="1"/>
  <c r="J67" i="1"/>
  <c r="N67" i="1" s="1"/>
  <c r="J66" i="1"/>
  <c r="N66" i="1" s="1"/>
  <c r="J65" i="1"/>
  <c r="N65" i="1" s="1"/>
  <c r="J64" i="1"/>
  <c r="N64" i="1" s="1"/>
  <c r="O63" i="1"/>
  <c r="J63" i="1"/>
  <c r="N63" i="1" s="1"/>
  <c r="J62" i="1"/>
  <c r="N62" i="1" s="1"/>
  <c r="J61" i="1"/>
  <c r="N61" i="1" s="1"/>
  <c r="J60" i="1"/>
  <c r="N60" i="1" s="1"/>
  <c r="O59" i="1"/>
  <c r="J59" i="1"/>
  <c r="N59" i="1" s="1"/>
  <c r="J58" i="1"/>
  <c r="N58" i="1" s="1"/>
  <c r="J57" i="1"/>
  <c r="N57" i="1" s="1"/>
  <c r="J56" i="1"/>
  <c r="N56" i="1" s="1"/>
  <c r="O55" i="1"/>
  <c r="J55" i="1"/>
  <c r="N55" i="1" s="1"/>
  <c r="J54" i="1"/>
  <c r="N54" i="1" s="1"/>
  <c r="J53" i="1"/>
  <c r="N53" i="1" s="1"/>
  <c r="J52" i="1"/>
  <c r="N52" i="1" s="1"/>
  <c r="J51" i="1"/>
  <c r="N51" i="1" s="1"/>
  <c r="J50" i="1"/>
  <c r="N50" i="1" s="1"/>
  <c r="O49" i="1"/>
  <c r="J49" i="1"/>
  <c r="N49" i="1" s="1"/>
  <c r="J48" i="1"/>
  <c r="N48" i="1" s="1"/>
  <c r="J47" i="1"/>
  <c r="N47" i="1" s="1"/>
  <c r="J46" i="1"/>
  <c r="N46" i="1" s="1"/>
  <c r="J45" i="1"/>
  <c r="N45" i="1" s="1"/>
  <c r="J44" i="1"/>
  <c r="N44" i="1" s="1"/>
  <c r="J43" i="1"/>
  <c r="N43" i="1" s="1"/>
  <c r="J42" i="1"/>
  <c r="N42" i="1" s="1"/>
  <c r="J41" i="1"/>
  <c r="N41" i="1" s="1"/>
  <c r="J40" i="1"/>
  <c r="N40" i="1" s="1"/>
  <c r="J39" i="1"/>
  <c r="N39" i="1" s="1"/>
  <c r="J38" i="1"/>
  <c r="N38" i="1" s="1"/>
  <c r="O37" i="1"/>
  <c r="J37" i="1"/>
  <c r="N37" i="1" s="1"/>
  <c r="J36" i="1"/>
  <c r="N36" i="1" s="1"/>
  <c r="J35" i="1"/>
  <c r="N35" i="1" s="1"/>
  <c r="J34" i="1"/>
  <c r="N34" i="1" s="1"/>
  <c r="J33" i="1"/>
  <c r="N33" i="1" s="1"/>
  <c r="O32" i="1"/>
  <c r="J32" i="1"/>
  <c r="N32" i="1" s="1"/>
  <c r="J31" i="1"/>
  <c r="N31" i="1" s="1"/>
  <c r="J30" i="1"/>
  <c r="N30" i="1" s="1"/>
  <c r="O29" i="1"/>
  <c r="J29" i="1"/>
  <c r="N29" i="1" s="1"/>
  <c r="J28" i="1"/>
  <c r="N28" i="1" s="1"/>
  <c r="J27" i="1"/>
  <c r="N27" i="1" s="1"/>
  <c r="J26" i="1"/>
  <c r="N26" i="1" s="1"/>
  <c r="J25" i="1"/>
  <c r="N25" i="1" s="1"/>
  <c r="J24" i="1"/>
  <c r="N24" i="1" s="1"/>
  <c r="J23" i="1"/>
  <c r="N23" i="1" s="1"/>
  <c r="J22" i="1"/>
  <c r="J21" i="1"/>
  <c r="N21" i="1" s="1"/>
  <c r="J20" i="1"/>
  <c r="N20" i="1" s="1"/>
  <c r="J19" i="1"/>
  <c r="N19" i="1" s="1"/>
  <c r="J18" i="1"/>
  <c r="J17" i="1"/>
  <c r="N17" i="1" s="1"/>
  <c r="J16" i="1"/>
  <c r="N16" i="1" s="1"/>
  <c r="J15" i="1"/>
  <c r="N15" i="1" s="1"/>
  <c r="J14" i="1"/>
  <c r="N14" i="1" s="1"/>
  <c r="O13" i="1"/>
  <c r="J13" i="1"/>
  <c r="N13" i="1" s="1"/>
  <c r="J12" i="1"/>
  <c r="N12" i="1" s="1"/>
  <c r="J11" i="1"/>
  <c r="N11" i="1" s="1"/>
  <c r="O10" i="1"/>
  <c r="J10" i="1"/>
  <c r="N10" i="1" s="1"/>
  <c r="O9" i="1"/>
  <c r="J9" i="1"/>
  <c r="N9" i="1" s="1"/>
  <c r="O8" i="1"/>
  <c r="J8" i="1"/>
  <c r="N8" i="1" s="1"/>
  <c r="J7" i="1"/>
  <c r="N7" i="1" s="1"/>
  <c r="J6" i="1"/>
  <c r="N6" i="1" s="1"/>
  <c r="J5" i="1"/>
  <c r="N5" i="1" s="1"/>
  <c r="J4" i="1"/>
  <c r="N4" i="1" s="1"/>
  <c r="J3" i="1"/>
  <c r="N3" i="1" s="1"/>
  <c r="J2" i="1"/>
  <c r="N2" i="1" s="1"/>
</calcChain>
</file>

<file path=xl/sharedStrings.xml><?xml version="1.0" encoding="utf-8"?>
<sst xmlns="http://schemas.openxmlformats.org/spreadsheetml/2006/main" count="4555" uniqueCount="778">
  <si>
    <t>Unearthed IDNO</t>
  </si>
  <si>
    <t>Exporting party</t>
  </si>
  <si>
    <t xml:space="preserve">Importing party
(i.e. importing non- Annex I
EU country) </t>
  </si>
  <si>
    <t>Annex I Chemical(s)</t>
  </si>
  <si>
    <t>CAS Number</t>
  </si>
  <si>
    <t>EC Number</t>
  </si>
  <si>
    <t>Pure substance/ Mixture</t>
  </si>
  <si>
    <t>Mixture name/
trade name</t>
  </si>
  <si>
    <t>Concentrati
on(s) of the
Annex I
chemical(s) 
in the 
mixture (%)</t>
  </si>
  <si>
    <t>Concentration CLEAN</t>
  </si>
  <si>
    <t>Expected date of first export</t>
  </si>
  <si>
    <t>Expected
yearly amount
of the
substance/mi
xture</t>
  </si>
  <si>
    <t>Expected yearly amount of the substance/mixture CLEAN (kg/l)</t>
  </si>
  <si>
    <t>Amount of banned neonicotinoid (kg/l)</t>
  </si>
  <si>
    <t>Actual amount of banned neonic exported (if provided by company)</t>
  </si>
  <si>
    <t>Foreseen
category</t>
  </si>
  <si>
    <t>Foreseen use in
importing country</t>
  </si>
  <si>
    <t>Exporter parent company</t>
  </si>
  <si>
    <t>Exporter Name</t>
  </si>
  <si>
    <t>Exporter Address</t>
  </si>
  <si>
    <t>Importing party income level</t>
  </si>
  <si>
    <t>Document</t>
  </si>
  <si>
    <t>Page</t>
  </si>
  <si>
    <t>Additional Information</t>
  </si>
  <si>
    <t>a1</t>
  </si>
  <si>
    <t>France</t>
  </si>
  <si>
    <t>Kenya</t>
  </si>
  <si>
    <t>Imidacloprid</t>
  </si>
  <si>
    <t>138261-41-3</t>
  </si>
  <si>
    <t>Imidacloprid-70
(WG70;
Evidence;
Confidor)</t>
  </si>
  <si>
    <t xml:space="preserve"> 300KG</t>
  </si>
  <si>
    <t>Pesticide</t>
  </si>
  <si>
    <t>Use as Insecticide.</t>
  </si>
  <si>
    <t>Bayer</t>
  </si>
  <si>
    <t>Bayer S.A.S</t>
  </si>
  <si>
    <t>16 rue Jean-Marie Leclair Lyon 09 69266 FR</t>
  </si>
  <si>
    <t>LMIC</t>
  </si>
  <si>
    <t>ATD_024_2021 Batch 1_Redacted</t>
  </si>
  <si>
    <t>French government provided figure for actual amount exported under this notification</t>
  </si>
  <si>
    <t>a10</t>
  </si>
  <si>
    <t>Ukraine</t>
  </si>
  <si>
    <t>Clothianidin</t>
  </si>
  <si>
    <t>210880-92-5</t>
  </si>
  <si>
    <t>Clothianidin-24-3
(FS510;
Modesto)</t>
  </si>
  <si>
    <t>100KG</t>
  </si>
  <si>
    <t>Use as Insecticide</t>
  </si>
  <si>
    <t>a100</t>
  </si>
  <si>
    <t>Spain</t>
  </si>
  <si>
    <t>Mali</t>
  </si>
  <si>
    <t>Imidacloprid-9-9
(OD145;
Thunder)</t>
  </si>
  <si>
    <t>200KG</t>
  </si>
  <si>
    <t>Not provided</t>
  </si>
  <si>
    <t>Bayer CropScience S.L.</t>
  </si>
  <si>
    <t>Autovia A-3, km342 Quart de Poblet 46930 ES</t>
  </si>
  <si>
    <t>a101</t>
  </si>
  <si>
    <t>Russian Federation</t>
  </si>
  <si>
    <t>Imidacloprid-70 (WS70; WG70; Gaucho; Evidence; Confidor)</t>
  </si>
  <si>
    <t>a102</t>
  </si>
  <si>
    <t>Egypt</t>
  </si>
  <si>
    <t>Imidacloprid-17-1 (SL200; Confidor, Spector)</t>
  </si>
  <si>
    <t>a103</t>
  </si>
  <si>
    <t>Germany</t>
  </si>
  <si>
    <t>Mexico</t>
  </si>
  <si>
    <t>1000KG</t>
  </si>
  <si>
    <t>Bayer AG (D)</t>
  </si>
  <si>
    <t>Kaiser-Wilhelm-Allee Leverkusen 51368 DE</t>
  </si>
  <si>
    <t>a104</t>
  </si>
  <si>
    <t xml:space="preserve">French government provided figure for actual amount exported under this notification. The government gave an overall figure of 13,499kg of neonic active ingredient across two notifications, a72 and a104. The figure given in column O is an even share of that weight. </t>
  </si>
  <si>
    <t>a106</t>
  </si>
  <si>
    <t>Clothianidin-18-6
(FS273,5;
Emesto
Quantum)</t>
  </si>
  <si>
    <t>French government provided figure for actual amount exported under this notification. The government provided a total figure of 4536kg of neonic active ingredient exported under 2 export notifications, a106 and a81. The figure given in Column O is an even share of that figure.</t>
  </si>
  <si>
    <t>a107</t>
  </si>
  <si>
    <t>South Africa</t>
  </si>
  <si>
    <t>137-26-8</t>
  </si>
  <si>
    <t>IMD+PCC+TRM
FS 233+50+107
(FS390; Gaucho; Monceren)</t>
  </si>
  <si>
    <t>17 rue Jean-Marie Leclair Lyon 09 69266 FR</t>
  </si>
  <si>
    <t>French government provided figure for actual amount exported under this notification. Govt gave an overall figure of 14,498kg of active ingredient across two notifications, a107 and a 64. Figure given in Column O is an even share of that amount.</t>
  </si>
  <si>
    <t>a108</t>
  </si>
  <si>
    <t>Burkina Faso</t>
  </si>
  <si>
    <t>a109</t>
  </si>
  <si>
    <t>Benin</t>
  </si>
  <si>
    <t>a11</t>
  </si>
  <si>
    <t>Guatemala</t>
  </si>
  <si>
    <t>Imidacloprid-20-
3 (FS246; Yunta)</t>
  </si>
  <si>
    <t>French government provided figure for actual amount exported under this notification. The government provided a total figure of 2109kg of neonic active ingredient exported under 2 export notifications, a11 and a23. The figure given in Column O is an even share of that figure attributed to this notification.</t>
  </si>
  <si>
    <t>a110</t>
  </si>
  <si>
    <t>a111</t>
  </si>
  <si>
    <t>Azerbaijan</t>
  </si>
  <si>
    <t>a112</t>
  </si>
  <si>
    <t>CTD+IMD-FS275 (Gaucho)</t>
  </si>
  <si>
    <t>a113</t>
  </si>
  <si>
    <t>500KG</t>
  </si>
  <si>
    <t>a114</t>
  </si>
  <si>
    <t>Serbia</t>
  </si>
  <si>
    <t>CTD+IMD-FS373 (Yunta Quattro)</t>
  </si>
  <si>
    <t>Redacted</t>
  </si>
  <si>
    <t>a115</t>
  </si>
  <si>
    <t>Australia</t>
  </si>
  <si>
    <t>High income</t>
  </si>
  <si>
    <t>a116</t>
  </si>
  <si>
    <t>a117</t>
  </si>
  <si>
    <t>Chile</t>
  </si>
  <si>
    <t>Clothianidin-32-5(FS480; Janus; FS400+80; CTD+CYB)</t>
  </si>
  <si>
    <t>a118</t>
  </si>
  <si>
    <t>Switzerland</t>
  </si>
  <si>
    <t>Clothianidin 24-39 (Modesto Fung/Plus)</t>
  </si>
  <si>
    <t>a119</t>
  </si>
  <si>
    <t>a12</t>
  </si>
  <si>
    <t>IMIDACLOPRID TB 20 (CORETECT®TREE; MERIT ENERGY; INITIATOR)</t>
  </si>
  <si>
    <t>3072KG</t>
  </si>
  <si>
    <t>a120</t>
  </si>
  <si>
    <t>Argentina</t>
  </si>
  <si>
    <t>a13</t>
  </si>
  <si>
    <t>Morocco</t>
  </si>
  <si>
    <t>Imidacloprid-19-
4 (OD200;
Confidor; Plural)</t>
  </si>
  <si>
    <t>a14</t>
  </si>
  <si>
    <t>a15</t>
  </si>
  <si>
    <t>Imidacloprid-19-
4 (OD 200;
Plural OD 200)</t>
  </si>
  <si>
    <t>a16</t>
  </si>
  <si>
    <t>IMIDACLOPRID
RB 0.03</t>
  </si>
  <si>
    <t>360KG</t>
  </si>
  <si>
    <t>French government provided figure for actual amount exported under this notification. The government provided a total figure of 448kg of imidacloprid exported under 3 export notifications, a16, a47 and a87. The figure given in Column O is an even share of that figure attributed to this notification.</t>
  </si>
  <si>
    <t>a17</t>
  </si>
  <si>
    <t>Saudi Arabia</t>
  </si>
  <si>
    <t>a18</t>
  </si>
  <si>
    <t>Clothianidin-34-5
(FS453; Poncho)</t>
  </si>
  <si>
    <t>a19</t>
  </si>
  <si>
    <t>Kazakhstan</t>
  </si>
  <si>
    <t>Imidacloprid-11
(SC240;
Movento)</t>
  </si>
  <si>
    <t>3600L</t>
  </si>
  <si>
    <t>French government provided figure for actual amount exported under this notification. The government provided a total figure of 901kg of neonic active ingredient exported under 2 export notifications, a19 and a34. The figure given in Column O is an even share of that figure attributed to this notification.</t>
  </si>
  <si>
    <t>a2</t>
  </si>
  <si>
    <t>Belarus</t>
  </si>
  <si>
    <t xml:space="preserve"> 200KG</t>
  </si>
  <si>
    <t>a20</t>
  </si>
  <si>
    <t>Iraq</t>
  </si>
  <si>
    <t>IMIDACLOPRID
SC 200</t>
  </si>
  <si>
    <t>5000L</t>
  </si>
  <si>
    <t>a21</t>
  </si>
  <si>
    <t>Nigeria</t>
  </si>
  <si>
    <t>a22</t>
  </si>
  <si>
    <t>Colombia</t>
  </si>
  <si>
    <t>a23</t>
  </si>
  <si>
    <t>a24</t>
  </si>
  <si>
    <t>Turkey</t>
  </si>
  <si>
    <t>Imidacloprid-30-
4 (SC350;
Confidor)</t>
  </si>
  <si>
    <t>a25</t>
  </si>
  <si>
    <t>a26</t>
  </si>
  <si>
    <t>a27</t>
  </si>
  <si>
    <t>Brazil</t>
  </si>
  <si>
    <t>a28</t>
  </si>
  <si>
    <t>Imidacloprid-18-
2 (SC200;
Confidor;
Premise)</t>
  </si>
  <si>
    <t>a29</t>
  </si>
  <si>
    <t>Imidacloprid-50
(WG51; Confidor
Supra)</t>
  </si>
  <si>
    <t>a3</t>
  </si>
  <si>
    <t>Japan</t>
  </si>
  <si>
    <t xml:space="preserve"> 100KG</t>
  </si>
  <si>
    <t>a30</t>
  </si>
  <si>
    <t>a31</t>
  </si>
  <si>
    <t>Sudan</t>
  </si>
  <si>
    <t>Imidacloprid-48
(FS600; Gaucho)</t>
  </si>
  <si>
    <t>a32</t>
  </si>
  <si>
    <t>Cuba</t>
  </si>
  <si>
    <t>IMD+PCC+TRM
FS 233+50+107
(FS390; Gaucho)</t>
  </si>
  <si>
    <t>a33</t>
  </si>
  <si>
    <t>Senegal</t>
  </si>
  <si>
    <t>a34</t>
  </si>
  <si>
    <t>Imidacloprid-17-
1 (SL200;
Confidor;
Spector)</t>
  </si>
  <si>
    <t>a35</t>
  </si>
  <si>
    <t>Imidacloprid-10-
5 (FS370;
Monceren)</t>
  </si>
  <si>
    <t>a36</t>
  </si>
  <si>
    <t>a37</t>
  </si>
  <si>
    <t>a38</t>
  </si>
  <si>
    <t>a39</t>
  </si>
  <si>
    <t>a4</t>
  </si>
  <si>
    <t>French government provided figure for actual amount exported under this notification. The French Govt gave an overall figure of 10kg of banned neonic exported across two notifications, a4 and a43. The figure given in column O is an even share of that figure.</t>
  </si>
  <si>
    <t>a40</t>
  </si>
  <si>
    <t>Use as insecticide</t>
  </si>
  <si>
    <t>a41</t>
  </si>
  <si>
    <t>a42</t>
  </si>
  <si>
    <t>Korea, Republic of</t>
  </si>
  <si>
    <t>a43</t>
  </si>
  <si>
    <t>IMIDACLOPRID
RB 2.15</t>
  </si>
  <si>
    <t>8018KG</t>
  </si>
  <si>
    <t>a44</t>
  </si>
  <si>
    <t>Imidacloprid-14-
4 (OD190;
Muralla)</t>
  </si>
  <si>
    <t>a45</t>
  </si>
  <si>
    <t>Imidacloprid-17-
1 (SL200;
Confidor,
Spector)</t>
  </si>
  <si>
    <t>a46</t>
  </si>
  <si>
    <t>a47</t>
  </si>
  <si>
    <t>168KG</t>
  </si>
  <si>
    <t>a48</t>
  </si>
  <si>
    <t>Peru</t>
  </si>
  <si>
    <t>a49</t>
  </si>
  <si>
    <t>Clothianidin-20-8 (FS 300; FS250+50; Redigo;  CTD+PTZ)</t>
  </si>
  <si>
    <t>Use as Fungicide</t>
  </si>
  <si>
    <t>a5</t>
  </si>
  <si>
    <t>Ghana</t>
  </si>
  <si>
    <t>a50</t>
  </si>
  <si>
    <t>United States</t>
  </si>
  <si>
    <t>a51</t>
  </si>
  <si>
    <t>a52</t>
  </si>
  <si>
    <t>Clothianidin-21 (FS330; Scenic)</t>
  </si>
  <si>
    <t>a53</t>
  </si>
  <si>
    <t>CTD+IMD-FS466 (Gaucho)</t>
  </si>
  <si>
    <t>a54</t>
  </si>
  <si>
    <t>Clothianidin FS480 (Modesto FS480)</t>
  </si>
  <si>
    <t>a55</t>
  </si>
  <si>
    <t>a56</t>
  </si>
  <si>
    <t>Use as Insceticide</t>
  </si>
  <si>
    <t>a57</t>
  </si>
  <si>
    <t>India</t>
  </si>
  <si>
    <t>1500KG</t>
  </si>
  <si>
    <t>a58</t>
  </si>
  <si>
    <t>Indonesia</t>
  </si>
  <si>
    <t>15000KG</t>
  </si>
  <si>
    <t>a59</t>
  </si>
  <si>
    <t>a6</t>
  </si>
  <si>
    <t>a60</t>
  </si>
  <si>
    <t>a61</t>
  </si>
  <si>
    <t>Singapore</t>
  </si>
  <si>
    <t>20000KG</t>
  </si>
  <si>
    <t>a62</t>
  </si>
  <si>
    <t>a63</t>
  </si>
  <si>
    <t>Algeria</t>
  </si>
  <si>
    <t>a64</t>
  </si>
  <si>
    <t>a65</t>
  </si>
  <si>
    <t>a66</t>
  </si>
  <si>
    <t>a67</t>
  </si>
  <si>
    <t>3000KG</t>
  </si>
  <si>
    <t>a68</t>
  </si>
  <si>
    <t>CTD+IMD-
FS275 (Gaucho)</t>
  </si>
  <si>
    <t>a69</t>
  </si>
  <si>
    <t>IMIDACLOPRID GR 0.05</t>
  </si>
  <si>
    <t>French government provided figure for actual amount exported under this notification. The government provided an overall figure of 900kg of neonic active ingredient across two notifications, a69 and a99. The figure given in column O is an even share of that weight.</t>
  </si>
  <si>
    <t>a7</t>
  </si>
  <si>
    <t>a70</t>
  </si>
  <si>
    <t>Thailand</t>
  </si>
  <si>
    <t>a71</t>
  </si>
  <si>
    <t>a72</t>
  </si>
  <si>
    <t>Imidacloprid-9-3
(SC112;
Connect)</t>
  </si>
  <si>
    <t>a73</t>
  </si>
  <si>
    <t>a74</t>
  </si>
  <si>
    <t>French government provided figure for actual amount exported under this notification. The the govt gave a total figure of 336kg of neonic active ingredient divided between two notifications, a74 and a91. The figure given in Column O is an even share of that weight.</t>
  </si>
  <si>
    <t>a75</t>
  </si>
  <si>
    <t>Tunisia</t>
  </si>
  <si>
    <t>a76</t>
  </si>
  <si>
    <t>a77</t>
  </si>
  <si>
    <t>a78</t>
  </si>
  <si>
    <t>French government provided figure for actual amount exported under this notification. The government provided a total figure of 2074kg of neonic exported under 3 export notifications, a78, a83 and a95. The figure given in Column O is an even share of that figure attributed to this notification.</t>
  </si>
  <si>
    <t>a79</t>
  </si>
  <si>
    <t>a8</t>
  </si>
  <si>
    <t>a80</t>
  </si>
  <si>
    <t>a81</t>
  </si>
  <si>
    <t>Clothianidin-21
(FS330; Scenic)</t>
  </si>
  <si>
    <t>a82</t>
  </si>
  <si>
    <t>a83</t>
  </si>
  <si>
    <t>a84</t>
  </si>
  <si>
    <t>a85</t>
  </si>
  <si>
    <t>a86</t>
  </si>
  <si>
    <t>a87</t>
  </si>
  <si>
    <t>4608KG</t>
  </si>
  <si>
    <t>a88</t>
  </si>
  <si>
    <t>Jordan</t>
  </si>
  <si>
    <t>50KG</t>
  </si>
  <si>
    <t>a89</t>
  </si>
  <si>
    <t>a9</t>
  </si>
  <si>
    <t>a90</t>
  </si>
  <si>
    <t>Imidacloprid-29-
9 (FS350;
Gaucho)</t>
  </si>
  <si>
    <t>a91</t>
  </si>
  <si>
    <t>a92</t>
  </si>
  <si>
    <t>Israel</t>
  </si>
  <si>
    <t>CYB+IMD SC
121,8+243,6B G</t>
  </si>
  <si>
    <t>946L</t>
  </si>
  <si>
    <t>a93</t>
  </si>
  <si>
    <t>a94</t>
  </si>
  <si>
    <t>Clothianidin-47-6
(FS600; Poncho)</t>
  </si>
  <si>
    <t>1000L</t>
  </si>
  <si>
    <t>a95</t>
  </si>
  <si>
    <t>China</t>
  </si>
  <si>
    <t>35000KG</t>
  </si>
  <si>
    <t>a96</t>
  </si>
  <si>
    <t>a97</t>
  </si>
  <si>
    <t>a98</t>
  </si>
  <si>
    <t>Sri Lanka</t>
  </si>
  <si>
    <t>a99</t>
  </si>
  <si>
    <t>Imidacloprid-9-9
(OD145;
Thunder,
Solomon)</t>
  </si>
  <si>
    <t>b1</t>
  </si>
  <si>
    <t>Greece</t>
  </si>
  <si>
    <t>Thiamethoxam</t>
  </si>
  <si>
    <t>153719-23-4</t>
  </si>
  <si>
    <t>MIXTURE</t>
  </si>
  <si>
    <t>ACTARA 25% WG</t>
  </si>
  <si>
    <t>6016KG</t>
  </si>
  <si>
    <t>Category: Pesticide Pesticide use: Insecticide</t>
  </si>
  <si>
    <t>Syngenta</t>
  </si>
  <si>
    <t>Syngenta Hellas AEBE</t>
  </si>
  <si>
    <t>Anthousas Avenue Anthousa - Attiki 153 49 GR</t>
  </si>
  <si>
    <t>ATD_002_2021_Part 2</t>
  </si>
  <si>
    <t>b103</t>
  </si>
  <si>
    <t>CELEST TOP</t>
  </si>
  <si>
    <t>600L</t>
  </si>
  <si>
    <t>Syngenta Production France SAS</t>
  </si>
  <si>
    <t>55, rue du Fond du Vai Saint-Pierre-La-Garenne 27600 FR</t>
  </si>
  <si>
    <t>b104</t>
  </si>
  <si>
    <t>Iran, Islamic Republic of</t>
  </si>
  <si>
    <t>MEMORY 240 SC</t>
  </si>
  <si>
    <t>8320L</t>
  </si>
  <si>
    <t>b105</t>
  </si>
  <si>
    <t>ACTARA 25 WG</t>
  </si>
  <si>
    <t>Category. Pesticide Pesticide use: Insecticide</t>
  </si>
  <si>
    <t>b107</t>
  </si>
  <si>
    <t>Hungary</t>
  </si>
  <si>
    <t>&gt;= 25 - &lt; 30</t>
  </si>
  <si>
    <t>140KG</t>
  </si>
  <si>
    <t>Syngenta Kft</t>
  </si>
  <si>
    <t>Aliz u.2 Budapest 1117 HU</t>
  </si>
  <si>
    <t>b108</t>
  </si>
  <si>
    <t>Armenia</t>
  </si>
  <si>
    <t>EFORIA 247 ZC</t>
  </si>
  <si>
    <t>480KG</t>
  </si>
  <si>
    <t>b111</t>
  </si>
  <si>
    <t>Belgium</t>
  </si>
  <si>
    <t>ENGEO PLENO S</t>
  </si>
  <si>
    <t>2200000L</t>
  </si>
  <si>
    <t>Syngenta Crop Protection NV</t>
  </si>
  <si>
    <t>Louizalaan 489 Brussel 1050 BE</t>
  </si>
  <si>
    <t>b112</t>
  </si>
  <si>
    <t>Kyrgyzstan</t>
  </si>
  <si>
    <t>ENGEO 247 SC</t>
  </si>
  <si>
    <t>480L</t>
  </si>
  <si>
    <t>b114</t>
  </si>
  <si>
    <t>CRUISER 350 FS</t>
  </si>
  <si>
    <t>3000L</t>
  </si>
  <si>
    <t>Insecticide</t>
  </si>
  <si>
    <t>b115</t>
  </si>
  <si>
    <t>ENGEO</t>
  </si>
  <si>
    <t>2400L</t>
  </si>
  <si>
    <t>b117</t>
  </si>
  <si>
    <t>ACTARA 240 SC</t>
  </si>
  <si>
    <t>12800L</t>
  </si>
  <si>
    <t>b118</t>
  </si>
  <si>
    <t>EXCELTO</t>
  </si>
  <si>
    <t>3300L</t>
  </si>
  <si>
    <t>Syngenta Espana S.A.</t>
  </si>
  <si>
    <t>Ribera del Loira Madrid 28042 ES</t>
  </si>
  <si>
    <t>b119</t>
  </si>
  <si>
    <t>200L</t>
  </si>
  <si>
    <t>b12</t>
  </si>
  <si>
    <t>DURIVO 300 SC</t>
  </si>
  <si>
    <t>2520L</t>
  </si>
  <si>
    <t>b120</t>
  </si>
  <si>
    <t>Zambia</t>
  </si>
  <si>
    <t>300L</t>
  </si>
  <si>
    <t>b121</t>
  </si>
  <si>
    <t>b124</t>
  </si>
  <si>
    <t>United Arab Emirates</t>
  </si>
  <si>
    <t>AGRLFLEX 185 SC</t>
  </si>
  <si>
    <t>1440L</t>
  </si>
  <si>
    <t>b125</t>
  </si>
  <si>
    <t>CRUISER 600 FS</t>
  </si>
  <si>
    <t>1920L</t>
  </si>
  <si>
    <t>b126</t>
  </si>
  <si>
    <t>49920L</t>
  </si>
  <si>
    <t>Category: Pesticide Pesticide use. Insecticide</t>
  </si>
  <si>
    <t>b127</t>
  </si>
  <si>
    <t>Austria</t>
  </si>
  <si>
    <t>Taiwan</t>
  </si>
  <si>
    <t>Category. Pesticide Pesticide use. Insecticide</t>
  </si>
  <si>
    <t>Syngenta Agro GmbH</t>
  </si>
  <si>
    <t>Anton-Baumgartner-Strasse 125/2/3/1 Wien 1230 AT</t>
  </si>
  <si>
    <t>b129</t>
  </si>
  <si>
    <t>MERIDIAN 25 % WG</t>
  </si>
  <si>
    <t>240L</t>
  </si>
  <si>
    <t>b13</t>
  </si>
  <si>
    <t>VIBRANCE MAXX CEREAL</t>
  </si>
  <si>
    <t>800L</t>
  </si>
  <si>
    <t>Syngenta Espana SA</t>
  </si>
  <si>
    <t>b131</t>
  </si>
  <si>
    <t>Pakistan</t>
  </si>
  <si>
    <t>VOLIAM FLEXI 300 SC</t>
  </si>
  <si>
    <t>16000L</t>
  </si>
  <si>
    <t>b133</t>
  </si>
  <si>
    <t>SUREN PLUS</t>
  </si>
  <si>
    <t>3840L</t>
  </si>
  <si>
    <t>b134</t>
  </si>
  <si>
    <t>AGRI-FLEX 186 SC</t>
  </si>
  <si>
    <t>8726L</t>
  </si>
  <si>
    <t>b135</t>
  </si>
  <si>
    <t>6600L</t>
  </si>
  <si>
    <t>b137</t>
  </si>
  <si>
    <t>1080L</t>
  </si>
  <si>
    <t>b138</t>
  </si>
  <si>
    <t>4820L</t>
  </si>
  <si>
    <t>b139</t>
  </si>
  <si>
    <t>b14</t>
  </si>
  <si>
    <t>CRUISER OSR 322 FS</t>
  </si>
  <si>
    <t>12000L</t>
  </si>
  <si>
    <t>b140</t>
  </si>
  <si>
    <t>CELEST TOP 312.5 FS</t>
  </si>
  <si>
    <t>b141</t>
  </si>
  <si>
    <t>8118L</t>
  </si>
  <si>
    <t>b142</t>
  </si>
  <si>
    <t>Paraguay</t>
  </si>
  <si>
    <t>CERTICOR INSEC</t>
  </si>
  <si>
    <t>13000L</t>
  </si>
  <si>
    <t>b146</t>
  </si>
  <si>
    <t>780L</t>
  </si>
  <si>
    <t>b147</t>
  </si>
  <si>
    <t>CELEST MAXX 165 FS</t>
  </si>
  <si>
    <t>b149</t>
  </si>
  <si>
    <t>180KG</t>
  </si>
  <si>
    <t>b150</t>
  </si>
  <si>
    <t>MERIDIAN 25 WG</t>
  </si>
  <si>
    <t>240KG</t>
  </si>
  <si>
    <t>b155</t>
  </si>
  <si>
    <t>INSTIVO</t>
  </si>
  <si>
    <t>10800L</t>
  </si>
  <si>
    <t>b156</t>
  </si>
  <si>
    <t>Oman</t>
  </si>
  <si>
    <t>720L</t>
  </si>
  <si>
    <t>b158</t>
  </si>
  <si>
    <t>Uzbekistan</t>
  </si>
  <si>
    <t>Alizu.2 Budapest 1117 HU</t>
  </si>
  <si>
    <t>b159</t>
  </si>
  <si>
    <t>600KG</t>
  </si>
  <si>
    <t>b16</t>
  </si>
  <si>
    <t>51280L</t>
  </si>
  <si>
    <t>b160</t>
  </si>
  <si>
    <t>CRUISER PLUS</t>
  </si>
  <si>
    <t>38400L</t>
  </si>
  <si>
    <t>b161</t>
  </si>
  <si>
    <t>7743KG</t>
  </si>
  <si>
    <t>b162</t>
  </si>
  <si>
    <t>AGRI-FLEX 185 SC</t>
  </si>
  <si>
    <t>b164</t>
  </si>
  <si>
    <t>EFORIA 247 SC</t>
  </si>
  <si>
    <t>3240L</t>
  </si>
  <si>
    <t>b165</t>
  </si>
  <si>
    <t>VOLIAM FLEXI</t>
  </si>
  <si>
    <t>360L</t>
  </si>
  <si>
    <t>b166</t>
  </si>
  <si>
    <t>14400L</t>
  </si>
  <si>
    <t>b167</t>
  </si>
  <si>
    <t>AGRI-FLEX</t>
  </si>
  <si>
    <t>960L</t>
  </si>
  <si>
    <t>b168</t>
  </si>
  <si>
    <t>Ethiopia</t>
  </si>
  <si>
    <t>1200L</t>
  </si>
  <si>
    <t>b17</t>
  </si>
  <si>
    <t>CRUISER</t>
  </si>
  <si>
    <t>34800L</t>
  </si>
  <si>
    <t>b171</t>
  </si>
  <si>
    <t>4320L</t>
  </si>
  <si>
    <t>b176</t>
  </si>
  <si>
    <t>b177</t>
  </si>
  <si>
    <t>VIBRANCE TOP</t>
  </si>
  <si>
    <t>6000L</t>
  </si>
  <si>
    <t>b178</t>
  </si>
  <si>
    <t>b18</t>
  </si>
  <si>
    <t>Mozambique</t>
  </si>
  <si>
    <t>APRON STAR 42 WS</t>
  </si>
  <si>
    <t>400L</t>
  </si>
  <si>
    <t>b180</t>
  </si>
  <si>
    <t>VIBRANCE INTEGRAL 235 FS</t>
  </si>
  <si>
    <t>20480L</t>
  </si>
  <si>
    <t>b181</t>
  </si>
  <si>
    <t>Zimbabwe</t>
  </si>
  <si>
    <t>400KG</t>
  </si>
  <si>
    <t>b184</t>
  </si>
  <si>
    <t>4800L</t>
  </si>
  <si>
    <t>b186</t>
  </si>
  <si>
    <t>9900KG</t>
  </si>
  <si>
    <t>b187</t>
  </si>
  <si>
    <t>VIBRANCE INTEGRAL</t>
  </si>
  <si>
    <t>b189</t>
  </si>
  <si>
    <t>ACTARA</t>
  </si>
  <si>
    <t>235KG</t>
  </si>
  <si>
    <t>b19</t>
  </si>
  <si>
    <t>b191</t>
  </si>
  <si>
    <t>&gt;= 20 - &lt; 25</t>
  </si>
  <si>
    <t>Al iz u.2 Budapest 1117 HU</t>
  </si>
  <si>
    <t>b192</t>
  </si>
  <si>
    <t>ALIKA 247 ZC</t>
  </si>
  <si>
    <t>b194</t>
  </si>
  <si>
    <t>1528KG</t>
  </si>
  <si>
    <t>b197</t>
  </si>
  <si>
    <t>DEMAND DUO</t>
  </si>
  <si>
    <t>b198</t>
  </si>
  <si>
    <t>Qatar</t>
  </si>
  <si>
    <t>b199</t>
  </si>
  <si>
    <t>b2</t>
  </si>
  <si>
    <t>3360L</t>
  </si>
  <si>
    <t>b200</t>
  </si>
  <si>
    <t>2880L</t>
  </si>
  <si>
    <t>b202</t>
  </si>
  <si>
    <t>b203</t>
  </si>
  <si>
    <t>10240L</t>
  </si>
  <si>
    <t>b204</t>
  </si>
  <si>
    <t>AGRLFLEX 18.56% SC</t>
  </si>
  <si>
    <t>7560L</t>
  </si>
  <si>
    <t>b205</t>
  </si>
  <si>
    <t>ADAGE 350 FS</t>
  </si>
  <si>
    <t>1280L</t>
  </si>
  <si>
    <t>b207</t>
  </si>
  <si>
    <t>3308KG</t>
  </si>
  <si>
    <t>b208</t>
  </si>
  <si>
    <t>10000L</t>
  </si>
  <si>
    <t>b209</t>
  </si>
  <si>
    <t>SYNARA 25 WG</t>
  </si>
  <si>
    <t>720KG</t>
  </si>
  <si>
    <t>Syngenta Hellas Single Member S.A.C.I.</t>
  </si>
  <si>
    <t>b21</t>
  </si>
  <si>
    <t>Georgia</t>
  </si>
  <si>
    <t>&gt;= 25 - &lt;30</t>
  </si>
  <si>
    <t>351 KG</t>
  </si>
  <si>
    <t>b210</t>
  </si>
  <si>
    <t>67KG</t>
  </si>
  <si>
    <t>b214</t>
  </si>
  <si>
    <t>b215</t>
  </si>
  <si>
    <t>3200L</t>
  </si>
  <si>
    <t>b216</t>
  </si>
  <si>
    <t>ENGEO 247 ZC</t>
  </si>
  <si>
    <t>b217</t>
  </si>
  <si>
    <t>b219</t>
  </si>
  <si>
    <t>b220</t>
  </si>
  <si>
    <t>b221</t>
  </si>
  <si>
    <t>Viet Nam</t>
  </si>
  <si>
    <t>CRUISER PLUS 312.5 FS</t>
  </si>
  <si>
    <t>4000L</t>
  </si>
  <si>
    <t>b223</t>
  </si>
  <si>
    <t>2900L</t>
  </si>
  <si>
    <t>b224</t>
  </si>
  <si>
    <t>MERIDIAN</t>
  </si>
  <si>
    <t>630KG</t>
  </si>
  <si>
    <t>b226</t>
  </si>
  <si>
    <t>DIVIDEND SUPREME 132 FS</t>
  </si>
  <si>
    <t>67200L</t>
  </si>
  <si>
    <t>b227</t>
  </si>
  <si>
    <t>CRUISER WHITE</t>
  </si>
  <si>
    <t>21600L</t>
  </si>
  <si>
    <t>b228</t>
  </si>
  <si>
    <t>FORCE ZEA 280 FS</t>
  </si>
  <si>
    <t>80550L</t>
  </si>
  <si>
    <t>b229</t>
  </si>
  <si>
    <t>15200L</t>
  </si>
  <si>
    <t>b23</t>
  </si>
  <si>
    <t>FORCE ZEA</t>
  </si>
  <si>
    <t>Re-export</t>
  </si>
  <si>
    <t>b232</t>
  </si>
  <si>
    <t>TENACIUS</t>
  </si>
  <si>
    <t>10200L</t>
  </si>
  <si>
    <t>b233</t>
  </si>
  <si>
    <t>b236</t>
  </si>
  <si>
    <t>b237</t>
  </si>
  <si>
    <t>b240</t>
  </si>
  <si>
    <t>b25</t>
  </si>
  <si>
    <t>CERTICOR INSECTICIDE 248 FS</t>
  </si>
  <si>
    <t>7000L</t>
  </si>
  <si>
    <t>b26</t>
  </si>
  <si>
    <t>2400KG</t>
  </si>
  <si>
    <t>b27</t>
  </si>
  <si>
    <t>b28</t>
  </si>
  <si>
    <t>b3</t>
  </si>
  <si>
    <t>540KG</t>
  </si>
  <si>
    <t>b31</t>
  </si>
  <si>
    <t>SOLVIGO 185 SC</t>
  </si>
  <si>
    <t>b32</t>
  </si>
  <si>
    <t>CELEST MAXX</t>
  </si>
  <si>
    <t>40960L</t>
  </si>
  <si>
    <t>b35</t>
  </si>
  <si>
    <t>153260L</t>
  </si>
  <si>
    <t>b37</t>
  </si>
  <si>
    <t>b38</t>
  </si>
  <si>
    <t>7200L</t>
  </si>
  <si>
    <t>b39</t>
  </si>
  <si>
    <t>ENDIGO ZC</t>
  </si>
  <si>
    <t>b4</t>
  </si>
  <si>
    <t>CRUISER 600 FS SB</t>
  </si>
  <si>
    <t>5120L</t>
  </si>
  <si>
    <t>b41</t>
  </si>
  <si>
    <t>b45</t>
  </si>
  <si>
    <t>8000L</t>
  </si>
  <si>
    <t>b46</t>
  </si>
  <si>
    <t>CRUISER OPTI BULK</t>
  </si>
  <si>
    <t>29000L</t>
  </si>
  <si>
    <t>b47</t>
  </si>
  <si>
    <t>AGRIFLEX 186 SC</t>
  </si>
  <si>
    <t>b48</t>
  </si>
  <si>
    <t>b49</t>
  </si>
  <si>
    <t>10400L</t>
  </si>
  <si>
    <t>b5</t>
  </si>
  <si>
    <t>10880L</t>
  </si>
  <si>
    <t>b50</t>
  </si>
  <si>
    <t>2970KG</t>
  </si>
  <si>
    <t>b51</t>
  </si>
  <si>
    <t>b52</t>
  </si>
  <si>
    <t>Tanzania, United Republic Of</t>
  </si>
  <si>
    <t>210KG</t>
  </si>
  <si>
    <t>b54</t>
  </si>
  <si>
    <t>84000L</t>
  </si>
  <si>
    <t>b55</t>
  </si>
  <si>
    <t>18400L</t>
  </si>
  <si>
    <t>b56</t>
  </si>
  <si>
    <t>2000L</t>
  </si>
  <si>
    <t>b57</t>
  </si>
  <si>
    <t>b58</t>
  </si>
  <si>
    <t>TANDEM</t>
  </si>
  <si>
    <t>b6</t>
  </si>
  <si>
    <t>APRON STAR</t>
  </si>
  <si>
    <t>&gt;= 20 - &lt;25</t>
  </si>
  <si>
    <t>85KG</t>
  </si>
  <si>
    <t>b60</t>
  </si>
  <si>
    <t>CERTICOR</t>
  </si>
  <si>
    <t>b62</t>
  </si>
  <si>
    <t>b63</t>
  </si>
  <si>
    <t>b64</t>
  </si>
  <si>
    <t>1800L</t>
  </si>
  <si>
    <t>b66</t>
  </si>
  <si>
    <t>b67</t>
  </si>
  <si>
    <t>AGRI-FLEX185 SC</t>
  </si>
  <si>
    <t>b68</t>
  </si>
  <si>
    <t>INSTIVO 350 FS</t>
  </si>
  <si>
    <t>b70</t>
  </si>
  <si>
    <t>Palestine, State of</t>
  </si>
  <si>
    <t>b71</t>
  </si>
  <si>
    <t>250KG</t>
  </si>
  <si>
    <t>b72</t>
  </si>
  <si>
    <t>TENACIUS SX</t>
  </si>
  <si>
    <t>20400L</t>
  </si>
  <si>
    <t>b73</t>
  </si>
  <si>
    <t>990KG</t>
  </si>
  <si>
    <t>b74</t>
  </si>
  <si>
    <t>Cameroon</t>
  </si>
  <si>
    <t>672L</t>
  </si>
  <si>
    <t>b78</t>
  </si>
  <si>
    <t>Cote D'Ivoire</t>
  </si>
  <si>
    <t>1344L</t>
  </si>
  <si>
    <t>b8</t>
  </si>
  <si>
    <t>1575KG</t>
  </si>
  <si>
    <t>b80</t>
  </si>
  <si>
    <t>b81</t>
  </si>
  <si>
    <t>46350L</t>
  </si>
  <si>
    <t>b82</t>
  </si>
  <si>
    <t>3272L</t>
  </si>
  <si>
    <t>b84</t>
  </si>
  <si>
    <t>8800L</t>
  </si>
  <si>
    <t>b86</t>
  </si>
  <si>
    <t>b87</t>
  </si>
  <si>
    <t>9000L</t>
  </si>
  <si>
    <t>b88</t>
  </si>
  <si>
    <t>Used for re-export</t>
  </si>
  <si>
    <t>b89</t>
  </si>
  <si>
    <t>1320L</t>
  </si>
  <si>
    <t>b91</t>
  </si>
  <si>
    <t>ENGEO PLENO SC 247</t>
  </si>
  <si>
    <t>b94</t>
  </si>
  <si>
    <t>18640L</t>
  </si>
  <si>
    <t>b95</t>
  </si>
  <si>
    <t>7400L</t>
  </si>
  <si>
    <t>b96</t>
  </si>
  <si>
    <t>b99</t>
  </si>
  <si>
    <t>c1</t>
  </si>
  <si>
    <t>Uganda</t>
  </si>
  <si>
    <t>IMIDACLOPRID 200 SL</t>
  </si>
  <si>
    <t>15-19</t>
  </si>
  <si>
    <t>Imidacloprid 200 SL will be used as a insecticide for agriculture.</t>
  </si>
  <si>
    <t>Adama</t>
  </si>
  <si>
    <t>ADAMA MAKHTESHIM LTD (SPAIN)</t>
  </si>
  <si>
    <t>Principe de Vergara 110 Madrid 28002 ES</t>
  </si>
  <si>
    <t>ATD_024_2021_Batch 2_Redacted</t>
  </si>
  <si>
    <t>c10</t>
  </si>
  <si>
    <t>Poncho 600 FS</t>
  </si>
  <si>
    <t>25000KG</t>
  </si>
  <si>
    <t>Industrial</t>
  </si>
  <si>
    <t>is used for seed treatment</t>
  </si>
  <si>
    <t>BASF</t>
  </si>
  <si>
    <t>BASF SE</t>
  </si>
  <si>
    <t>Carl-Bosch-Str. 38 Ludwigshafen am Rhein 67056 DE</t>
  </si>
  <si>
    <t>c11</t>
  </si>
  <si>
    <t>6600KG</t>
  </si>
  <si>
    <t>c12</t>
  </si>
  <si>
    <t>Denmark</t>
  </si>
  <si>
    <t>Imidacloprid/GCH ZC</t>
  </si>
  <si>
    <t>20000L</t>
  </si>
  <si>
    <t>End-use insecticide product.</t>
  </si>
  <si>
    <t>FMC</t>
  </si>
  <si>
    <t>Cheminova A/S</t>
  </si>
  <si>
    <t>Thyborønvej 76-78 Harboøre DK-7673 DK</t>
  </si>
  <si>
    <t>According to the Danish government, the actual amount of imidacloprid shipped under this notification was 2.592 tonnes.</t>
  </si>
  <si>
    <t>c13</t>
  </si>
  <si>
    <t>Clothianidin 50WG</t>
  </si>
  <si>
    <t>10000KG</t>
  </si>
  <si>
    <t>Sumitomo</t>
  </si>
  <si>
    <t>Sumitomo Cheimical Agro Europe SAS</t>
  </si>
  <si>
    <t>Parc d' Affaires de Crecy 10A, rue de la Voie Lactee Saint Didier au Mont d'Or 69370 FR</t>
  </si>
  <si>
    <t xml:space="preserve">According to Sumitomo, this export did not ultimately take place in 2020. </t>
  </si>
  <si>
    <t>c2</t>
  </si>
  <si>
    <t>Attakan 350 SC</t>
  </si>
  <si>
    <t>25-35</t>
  </si>
  <si>
    <t>UPL</t>
  </si>
  <si>
    <t>Arysta Lifescience</t>
  </si>
  <si>
    <t>ROUTE D'ARTIX BP 80 Nogueres 64150 FR</t>
  </si>
  <si>
    <t>c3</t>
  </si>
  <si>
    <t>Gawa 30 SC</t>
  </si>
  <si>
    <t>2.5-10</t>
  </si>
  <si>
    <t>c4</t>
  </si>
  <si>
    <t>Attakan 344 SE</t>
  </si>
  <si>
    <t>10 TO 20</t>
  </si>
  <si>
    <t>70000L</t>
  </si>
  <si>
    <t>c5</t>
  </si>
  <si>
    <t>c6</t>
  </si>
  <si>
    <t>24000L</t>
  </si>
  <si>
    <t>c7</t>
  </si>
  <si>
    <t>Poncho Plus Ins. Seed Treat</t>
  </si>
  <si>
    <t>10300KG</t>
  </si>
  <si>
    <t>c8</t>
  </si>
  <si>
    <t>Poncho</t>
  </si>
  <si>
    <t>34000KG</t>
  </si>
  <si>
    <t>c9</t>
  </si>
  <si>
    <t>19600L</t>
  </si>
  <si>
    <t>d10</t>
  </si>
  <si>
    <t>United Kingdom</t>
  </si>
  <si>
    <t>NUPRID 600 FS_Ukraine</t>
  </si>
  <si>
    <t>Insecticide for seed treatment</t>
  </si>
  <si>
    <t>NuFarm</t>
  </si>
  <si>
    <t>NuFarm Limited</t>
  </si>
  <si>
    <t>Wyke Lane Wyke BD12 9EJ GB</t>
  </si>
  <si>
    <t>d11</t>
  </si>
  <si>
    <t>GIZMO SUPER_Sudan</t>
  </si>
  <si>
    <t>d12</t>
  </si>
  <si>
    <t>NUPRID 600 FS RED_Russia</t>
  </si>
  <si>
    <t>d13</t>
  </si>
  <si>
    <t>North Macedonia, Republic of</t>
  </si>
  <si>
    <t>IMIDOR 20 SL_Macedonia</t>
  </si>
  <si>
    <t>500L</t>
  </si>
  <si>
    <t>Insecticide for crop protection use</t>
  </si>
  <si>
    <t>NUFARM S.A.S</t>
  </si>
  <si>
    <t>Immeuble West Plaza, 11 rue du Débarcadère Colombes 92700 FR</t>
  </si>
  <si>
    <t>d14</t>
  </si>
  <si>
    <t>NUPRID 200 SL_Tunisia</t>
  </si>
  <si>
    <t>1500L</t>
  </si>
  <si>
    <t>d15</t>
  </si>
  <si>
    <t>NUPRID 200 SL_Macedonia</t>
  </si>
  <si>
    <t>Insecticide for professional crop protection use</t>
  </si>
  <si>
    <t>d3</t>
  </si>
  <si>
    <t>REDACTED</t>
  </si>
  <si>
    <t>2L</t>
  </si>
  <si>
    <t>Agricultural uses</t>
  </si>
  <si>
    <t>INDUSTRIAL QUÍMICA KEY</t>
  </si>
  <si>
    <t>INDUSTRIAL QUÍMICA KEY, S.A.</t>
  </si>
  <si>
    <t>Av Cervera 17  Tàrrega 25300 ES</t>
  </si>
  <si>
    <t>d4</t>
  </si>
  <si>
    <t>5L</t>
  </si>
  <si>
    <t>d5</t>
  </si>
  <si>
    <t>IMIDOR 20 SL</t>
  </si>
  <si>
    <t>Professional use, insecticide</t>
  </si>
  <si>
    <t>Nufarm GmbH &amp; Co KG</t>
  </si>
  <si>
    <t>St.-Peter-Str. Linz A-4021 AT</t>
  </si>
  <si>
    <t>According to Nufarm, this export did not ultimately take place in 2020.</t>
  </si>
  <si>
    <t>d6</t>
  </si>
  <si>
    <t>KILTER_Tunisia</t>
  </si>
  <si>
    <t>Insecticide for crop protection uses</t>
  </si>
  <si>
    <t>d7</t>
  </si>
  <si>
    <t>NUPRID MAX 222 FS_Ukraine</t>
  </si>
  <si>
    <t>15-20</t>
  </si>
  <si>
    <t>Insecticide for professional seed treatment</t>
  </si>
  <si>
    <t>d8</t>
  </si>
  <si>
    <t>NUPRID 600_Georgia</t>
  </si>
  <si>
    <t>d9</t>
  </si>
  <si>
    <t>NUPRID 600_Belarus</t>
  </si>
  <si>
    <t>Notes: There were four export notifications which were provided to Unearthed during this investigation but which have been excluded from this analysis because they are non-agricultural and not intended for outdoor use. Columns in blue are data from export notifications. Columns in yellow are data added by UE. In a minority of cases, governments or companies have informed us of instances where the amount of banned shipped under a specific export notification was greater or less than the amount declared on the notification. In those cases, the amount actually shipped is given in Column O, with further details provided in the Additional Information column</t>
  </si>
  <si>
    <t>Methodology notes: For the purposes  of analysis 1 litre of any product is assumed to = 1 kilo. Where the concentration of active ingredient in a product is expressed as a range (e.g. &gt;=20-&lt;25) it is assumed that the actual concentration is in the midpoint of the range (e.g. 22.5%.)</t>
  </si>
  <si>
    <t>Row Labels</t>
  </si>
  <si>
    <t>Grand Total</t>
  </si>
  <si>
    <t>Count of Unearthed IDNO</t>
  </si>
  <si>
    <t>Sum of Expected yearly amount of the substance/mixture CLEAN (kg/l)</t>
  </si>
  <si>
    <t>Sum of Amount of banned neonicotinoid (kg/l)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</si>
</sst>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 x14ac:knownFonts="1">
    <font>
      <sz val="11"/>
      <color theme="1"/>
      <name val="Calibri"/>
      <family val="2"/>
      <scheme val="minor"/>
    </font>
    <font>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0" fillId="2" borderId="0" xfId="0" applyFill="1" applyAlignment="1">
      <alignment wrapText="1"/>
    </xf>
    <xf numFmtId="0" fontId="0" fillId="3" borderId="0" xfId="0" applyFill="1" applyAlignment="1">
      <alignment wrapText="1"/>
    </xf>
    <xf numFmtId="14" fontId="0" fillId="3" borderId="0" xfId="0" applyNumberFormat="1" applyFill="1" applyAlignment="1">
      <alignment wrapText="1"/>
    </xf>
    <xf numFmtId="164" fontId="0" fillId="2" borderId="0" xfId="1" applyNumberFormat="1" applyFont="1" applyFill="1" applyAlignment="1">
      <alignment wrapText="1"/>
    </xf>
    <xf numFmtId="0" fontId="0" fillId="0" borderId="0" xfId="0" applyAlignment="1">
      <alignment wrapText="1"/>
    </xf>
    <xf numFmtId="0" fontId="0" fillId="0" borderId="0" xfId="0" applyAlignment="1"/>
    <xf numFmtId="14" fontId="0" fillId="0" borderId="0" xfId="0" applyNumberFormat="1" applyAlignment="1"/>
    <xf numFmtId="164" fontId="0" fillId="0" borderId="0" xfId="1" applyNumberFormat="1" applyFont="1" applyAlignment="1"/>
    <xf numFmtId="43" fontId="0" fillId="0" borderId="0" xfId="1" applyNumberFormat="1" applyFont="1" applyAlignment="1"/>
    <xf numFmtId="14" fontId="0" fillId="0" borderId="0" xfId="0" applyNumberFormat="1"/>
    <xf numFmtId="0" fontId="0" fillId="0" borderId="0" xfId="0" applyFill="1"/>
    <xf numFmtId="0" fontId="2" fillId="0" borderId="0" xfId="0" applyFont="1" applyAlignment="1">
      <alignment vertical="center"/>
    </xf>
    <xf numFmtId="0" fontId="0" fillId="0" borderId="0" xfId="0" applyFill="1" applyAlignment="1"/>
    <xf numFmtId="0" fontId="0" fillId="0" borderId="0" xfId="0" applyNumberFormat="1"/>
    <xf numFmtId="0" fontId="0" fillId="0" borderId="0" xfId="0" applyNumberFormat="1" applyFill="1"/>
    <xf numFmtId="164" fontId="0" fillId="0" borderId="0" xfId="1" applyNumberFormat="1" applyFont="1" applyFill="1" applyAlignment="1"/>
    <xf numFmtId="0" fontId="0" fillId="0" borderId="0" xfId="0" pivotButton="1"/>
    <xf numFmtId="0" fontId="0" fillId="0" borderId="0" xfId="0" applyAlignment="1">
      <alignment horizontal="left"/>
    </xf>
    <xf numFmtId="0" fontId="0" fillId="0" borderId="0" xfId="0" applyAlignment="1">
      <alignment horizontal="left" indent="1"/>
    </xf>
    <xf numFmtId="43" fontId="0" fillId="0" borderId="0" xfId="0" applyNumberFormat="1"/>
  </cellXfs>
  <cellStyles count="2">
    <cellStyle name="Comma" xfId="1" builtinId="3"/>
    <cellStyle name="Normal" xfId="0" builtinId="0"/>
  </cellStyles>
  <dxfs count="1">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ispin Dowler" refreshedDate="44510.720139583333" createdVersion="6" refreshedVersion="6" minRefreshableVersion="3" recordCount="299" xr:uid="{E3F24A58-0528-4132-8B4C-5E2D97876ABC}">
  <cacheSource type="worksheet">
    <worksheetSource ref="A1:X300" sheet="Full Data"/>
  </cacheSource>
  <cacheFields count="25">
    <cacheField name="Unearthed IDNO" numFmtId="0">
      <sharedItems/>
    </cacheField>
    <cacheField name="Exporting party" numFmtId="0">
      <sharedItems count="9">
        <s v="France"/>
        <s v="Spain"/>
        <s v="Germany"/>
        <s v="Greece"/>
        <s v="Hungary"/>
        <s v="Belgium"/>
        <s v="Austria"/>
        <s v="Denmark"/>
        <s v="United Kingdom"/>
      </sharedItems>
    </cacheField>
    <cacheField name="Importing party_x000a_(i.e. importing non- Annex I_x000a_EU country) " numFmtId="0">
      <sharedItems/>
    </cacheField>
    <cacheField name="Annex I Chemical(s)" numFmtId="0">
      <sharedItems/>
    </cacheField>
    <cacheField name="CAS Number" numFmtId="0">
      <sharedItems/>
    </cacheField>
    <cacheField name="EC Number" numFmtId="0">
      <sharedItems containsNonDate="0" containsString="0" containsBlank="1"/>
    </cacheField>
    <cacheField name="Pure substance/ Mixture" numFmtId="0">
      <sharedItems containsBlank="1"/>
    </cacheField>
    <cacheField name="Mixture name/_x000a_trade name" numFmtId="0">
      <sharedItems count="127">
        <s v="Imidacloprid-70_x000a_(WG70;_x000a_Evidence;_x000a_Confidor)"/>
        <s v="Clothianidin-24-3_x000a_(FS510;_x000a_Modesto)"/>
        <s v="Imidacloprid-9-9_x000a_(OD145;_x000a_Thunder)"/>
        <s v="Imidacloprid-70 (WS70; WG70; Gaucho; Evidence; Confidor)"/>
        <s v="Imidacloprid-17-1 (SL200; Confidor, Spector)"/>
        <s v="Imidacloprid"/>
        <s v="Clothianidin-18-6_x000a_(FS273,5;_x000a_Emesto_x000a_Quantum)"/>
        <s v="IMD+PCC+TRM_x000a_FS 233+50+107_x000a_(FS390; Gaucho; Monceren)"/>
        <s v="Imidacloprid-20-_x000a_3 (FS246; Yunta)"/>
        <s v="CTD+IMD-FS275 (Gaucho)"/>
        <s v="Clothianidin"/>
        <s v="CTD+IMD-FS373 (Yunta Quattro)"/>
        <s v="Clothianidin-32-5(FS480; Janus; FS400+80; CTD+CYB)"/>
        <s v="Clothianidin 24-39 (Modesto Fung/Plus)"/>
        <s v="IMIDACLOPRID TB 20 (CORETECT®TREE; MERIT ENERGY; INITIATOR)"/>
        <s v="Imidacloprid-19-_x000a_4 (OD200;_x000a_Confidor; Plural)"/>
        <s v="Imidacloprid-19-_x000a_4 (OD 200;_x000a_Plural OD 200)"/>
        <s v="IMIDACLOPRID_x000a_RB 0.03"/>
        <s v="Clothianidin-34-5_x000a_(FS453; Poncho)"/>
        <s v="Imidacloprid-11_x000a_(SC240;_x000a_Movento)"/>
        <s v="IMIDACLOPRID_x000a_SC 200"/>
        <s v="Imidacloprid-30-_x000a_4 (SC350;_x000a_Confidor)"/>
        <s v="Imidacloprid-18-_x000a_2 (SC200;_x000a_Confidor;_x000a_Premise)"/>
        <s v="Imidacloprid-50_x000a_(WG51; Confidor_x000a_Supra)"/>
        <s v="Imidacloprid-48_x000a_(FS600; Gaucho)"/>
        <s v="IMD+PCC+TRM_x000a_FS 233+50+107_x000a_(FS390; Gaucho)"/>
        <s v="Imidacloprid-17-_x000a_1 (SL200;_x000a_Confidor;_x000a_Spector)"/>
        <s v="Imidacloprid-10-_x000a_5 (FS370;_x000a_Monceren)"/>
        <s v="IMIDACLOPRID_x000a_RB 2.15"/>
        <s v="Imidacloprid-14-_x000a_4 (OD190;_x000a_Muralla)"/>
        <s v="Imidacloprid-17-_x000a_1 (SL200;_x000a_Confidor,_x000a_Spector)"/>
        <s v="Clothianidin-20-8 (FS 300; FS250+50; Redigo;  CTD+PTZ)"/>
        <s v="Clothianidin-21 (FS330; Scenic)"/>
        <s v="CTD+IMD-FS466 (Gaucho)"/>
        <s v="Clothianidin FS480 (Modesto FS480)"/>
        <s v="CTD+IMD-_x000a_FS275 (Gaucho)"/>
        <s v="IMIDACLOPRID GR 0.05"/>
        <s v="Imidacloprid-9-3_x000a_(SC112;_x000a_Connect)"/>
        <s v="Clothianidin-21_x000a_(FS330; Scenic)"/>
        <s v="Imidacloprid-29-_x000a_9 (FS350;_x000a_Gaucho)"/>
        <s v="CYB+IMD SC_x000a_121,8+243,6B G"/>
        <s v="Clothianidin-47-6_x000a_(FS600; Poncho)"/>
        <s v="Imidacloprid-9-9_x000a_(OD145;_x000a_Thunder,_x000a_Solomon)"/>
        <s v="ACTARA 25% WG"/>
        <s v="CELEST TOP"/>
        <s v="MEMORY 240 SC"/>
        <s v="ACTARA 25 WG"/>
        <s v="EFORIA 247 ZC"/>
        <s v="ENGEO PLENO S"/>
        <s v="ENGEO 247 SC"/>
        <s v="CRUISER 350 FS"/>
        <s v="ENGEO"/>
        <s v="ACTARA 240 SC"/>
        <s v="EXCELTO"/>
        <s v="DURIVO 300 SC"/>
        <s v="AGRLFLEX 185 SC"/>
        <s v="CRUISER 600 FS"/>
        <s v="MERIDIAN 25 % WG"/>
        <s v="VIBRANCE MAXX CEREAL"/>
        <s v="VOLIAM FLEXI 300 SC"/>
        <s v="SUREN PLUS"/>
        <s v="AGRI-FLEX 186 SC"/>
        <s v="CRUISER OSR 322 FS"/>
        <s v="CELEST TOP 312.5 FS"/>
        <s v="CERTICOR INSEC"/>
        <s v="CELEST MAXX 165 FS"/>
        <s v="MERIDIAN 25 WG"/>
        <s v="INSTIVO"/>
        <s v="CRUISER PLUS"/>
        <s v="AGRI-FLEX 185 SC"/>
        <s v="EFORIA 247 SC"/>
        <s v="VOLIAM FLEXI"/>
        <s v="AGRI-FLEX"/>
        <s v="CRUISER"/>
        <s v="VIBRANCE TOP"/>
        <s v="APRON STAR 42 WS"/>
        <s v="VIBRANCE INTEGRAL 235 FS"/>
        <s v="VIBRANCE INTEGRAL"/>
        <s v="ACTARA"/>
        <s v="ALIKA 247 ZC"/>
        <s v="DEMAND DUO"/>
        <s v="AGRLFLEX 18.56% SC"/>
        <s v="ADAGE 350 FS"/>
        <s v="SYNARA 25 WG"/>
        <s v="ENGEO 247 ZC"/>
        <s v="CRUISER PLUS 312.5 FS"/>
        <s v="MERIDIAN"/>
        <s v="DIVIDEND SUPREME 132 FS"/>
        <s v="CRUISER WHITE"/>
        <s v="FORCE ZEA 280 FS"/>
        <s v="FORCE ZEA"/>
        <s v="TENACIUS"/>
        <s v="CERTICOR INSECTICIDE 248 FS"/>
        <s v="SOLVIGO 185 SC"/>
        <s v="CELEST MAXX"/>
        <s v="ENDIGO ZC"/>
        <s v="CRUISER 600 FS SB"/>
        <s v="CRUISER OPTI BULK"/>
        <s v="AGRIFLEX 186 SC"/>
        <s v="TANDEM"/>
        <s v="APRON STAR"/>
        <s v="CERTICOR"/>
        <s v="AGRI-FLEX185 SC"/>
        <s v="INSTIVO 350 FS"/>
        <s v="TENACIUS SX"/>
        <s v="ENGEO PLENO SC 247"/>
        <s v="IMIDACLOPRID 200 SL"/>
        <s v="Poncho 600 FS"/>
        <s v="Imidacloprid/GCH ZC"/>
        <s v="Clothianidin 50WG"/>
        <s v="Attakan 350 SC"/>
        <s v="Gawa 30 SC"/>
        <s v="Attakan 344 SE"/>
        <s v="Poncho Plus Ins. Seed Treat"/>
        <s v="Poncho"/>
        <s v="NUPRID 600 FS_Ukraine"/>
        <s v="GIZMO SUPER_Sudan"/>
        <s v="NUPRID 600 FS RED_Russia"/>
        <s v="IMIDOR 20 SL_Macedonia"/>
        <s v="NUPRID 200 SL_Tunisia"/>
        <s v="NUPRID 200 SL_Macedonia"/>
        <s v="REDACTED"/>
        <s v="IMIDOR 20 SL"/>
        <s v="KILTER_Tunisia"/>
        <s v="NUPRID MAX 222 FS_Ukraine"/>
        <s v="NUPRID 600_Georgia"/>
        <s v="NUPRID 600_Belarus"/>
      </sharedItems>
    </cacheField>
    <cacheField name="Concentrati_x000a_on(s) of the_x000a_Annex I_x000a_chemical(s) _x000a_in the _x000a_mixture (%)" numFmtId="0">
      <sharedItems containsBlank="1" containsMixedTypes="1" containsNumber="1" minValue="0.03" maxValue="70"/>
    </cacheField>
    <cacheField name="Concentration CLEAN" numFmtId="0">
      <sharedItems containsSemiMixedTypes="0" containsString="0" containsNumber="1" minValue="2.9999999999999997E-4" maxValue="1"/>
    </cacheField>
    <cacheField name="Expected date of first export" numFmtId="0">
      <sharedItems containsNonDate="0" containsDate="1" containsString="0" containsBlank="1" minDate="2020-09-01T00:00:00" maxDate="2020-12-11T00:00:00"/>
    </cacheField>
    <cacheField name="Expected_x000a_yearly amount_x000a_of the_x000a_substance/mi_x000a_xture" numFmtId="0">
      <sharedItems/>
    </cacheField>
    <cacheField name="Expected yearly amount of the substance/mixture CLEAN (kg/l)" numFmtId="164">
      <sharedItems containsMixedTypes="1" containsNumber="1" containsInteger="1" minValue="2" maxValue="2200000" count="120">
        <n v="300"/>
        <n v="100"/>
        <n v="200"/>
        <n v="1000"/>
        <n v="500"/>
        <s v="Redacted"/>
        <n v="3072"/>
        <n v="360"/>
        <n v="3600"/>
        <n v="5000"/>
        <n v="8018"/>
        <n v="168"/>
        <n v="1500"/>
        <n v="15000"/>
        <n v="20000"/>
        <n v="3000"/>
        <n v="4608"/>
        <n v="50"/>
        <n v="946"/>
        <n v="35000"/>
        <n v="6016"/>
        <n v="600"/>
        <n v="8320"/>
        <n v="140"/>
        <n v="480"/>
        <n v="2200000"/>
        <n v="2400"/>
        <n v="12800"/>
        <n v="3300"/>
        <n v="2520"/>
        <n v="1440"/>
        <n v="1920"/>
        <n v="49920"/>
        <n v="240"/>
        <n v="800"/>
        <n v="16000"/>
        <n v="3840"/>
        <n v="8726"/>
        <n v="6600"/>
        <n v="1080"/>
        <n v="4820"/>
        <n v="12000"/>
        <n v="8118"/>
        <n v="13000"/>
        <n v="780"/>
        <n v="180"/>
        <n v="10800"/>
        <n v="720"/>
        <n v="51280"/>
        <n v="38400"/>
        <n v="7743"/>
        <n v="3240"/>
        <n v="14400"/>
        <n v="960"/>
        <n v="1200"/>
        <n v="34800"/>
        <n v="4320"/>
        <n v="6000"/>
        <n v="400"/>
        <n v="20480"/>
        <n v="4800"/>
        <n v="9900"/>
        <n v="235"/>
        <n v="1528"/>
        <n v="3360"/>
        <n v="2880"/>
        <n v="10240"/>
        <n v="7560"/>
        <n v="1280"/>
        <n v="3308"/>
        <n v="10000"/>
        <n v="351"/>
        <n v="67"/>
        <n v="3200"/>
        <n v="4000"/>
        <n v="2900"/>
        <n v="630"/>
        <n v="67200"/>
        <n v="21600"/>
        <n v="80550"/>
        <n v="15200"/>
        <n v="10200"/>
        <n v="7000"/>
        <n v="540"/>
        <n v="40960"/>
        <n v="153260"/>
        <n v="7200"/>
        <n v="5120"/>
        <n v="8000"/>
        <n v="29000"/>
        <n v="10400"/>
        <n v="10880"/>
        <n v="2970"/>
        <n v="210"/>
        <n v="84000"/>
        <n v="18400"/>
        <n v="2000"/>
        <n v="85"/>
        <n v="1800"/>
        <n v="250"/>
        <n v="20400"/>
        <n v="990"/>
        <n v="672"/>
        <n v="1344"/>
        <n v="1575"/>
        <n v="46350"/>
        <n v="3272"/>
        <n v="8800"/>
        <n v="9000"/>
        <n v="1320"/>
        <n v="18640"/>
        <n v="7400"/>
        <n v="25000"/>
        <n v="70000"/>
        <n v="24000"/>
        <n v="10300"/>
        <n v="34000"/>
        <n v="19600"/>
        <n v="2"/>
        <n v="5"/>
      </sharedItems>
    </cacheField>
    <cacheField name="Amount of banned neonicotinoid (kg/l)" numFmtId="43">
      <sharedItems containsMixedTypes="1" containsNumber="1" minValue="0.10799999999999998" maxValue="310199.99999999994"/>
    </cacheField>
    <cacheField name="Actual amount of banned neonic exported (if provided by company)" numFmtId="43">
      <sharedItems containsMixedTypes="1" containsNumber="1" minValue="0" maxValue="7249"/>
    </cacheField>
    <cacheField name="Foreseen_x000a_category" numFmtId="0">
      <sharedItems/>
    </cacheField>
    <cacheField name="Foreseen use in_x000a_importing country" numFmtId="0">
      <sharedItems containsBlank="1"/>
    </cacheField>
    <cacheField name="Exporter parent company" numFmtId="0">
      <sharedItems count="9">
        <s v="Bayer"/>
        <s v="Syngenta"/>
        <s v="Adama"/>
        <s v="BASF"/>
        <s v="FMC"/>
        <s v="Sumitomo"/>
        <s v="UPL"/>
        <s v="NuFarm"/>
        <s v="INDUSTRIAL QUÍMICA KEY"/>
      </sharedItems>
    </cacheField>
    <cacheField name="Exporter Name" numFmtId="0">
      <sharedItems/>
    </cacheField>
    <cacheField name="Exporter Address" numFmtId="0">
      <sharedItems/>
    </cacheField>
    <cacheField name="Importing party income level" numFmtId="0">
      <sharedItems/>
    </cacheField>
    <cacheField name="Document" numFmtId="0">
      <sharedItems containsBlank="1"/>
    </cacheField>
    <cacheField name="Page" numFmtId="0">
      <sharedItems containsString="0" containsBlank="1" containsNumber="1" containsInteger="1" minValue="1" maxValue="6"/>
    </cacheField>
    <cacheField name="Notes" numFmtId="0">
      <sharedItems containsBlank="1"/>
    </cacheField>
    <cacheField name="Additional Information"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9">
  <r>
    <s v="a1"/>
    <x v="0"/>
    <s v="Kenya"/>
    <s v="Imidacloprid"/>
    <s v="138261-41-3"/>
    <m/>
    <m/>
    <x v="0"/>
    <n v="70"/>
    <n v="0.7"/>
    <d v="2020-11-09T00:00:00"/>
    <s v=" 300KG"/>
    <x v="0"/>
    <n v="210"/>
    <n v="0"/>
    <s v="Pesticide"/>
    <s v="Use as Insecticide."/>
    <x v="0"/>
    <s v="Bayer S.A.S"/>
    <s v="16 rue Jean-Marie Leclair Lyon 09 69266 FR"/>
    <s v="LMIC"/>
    <s v="ATD_024_2021 Batch 1_Redacted"/>
    <m/>
    <m/>
    <s v="French government provided figure for actual amount exported under this notification"/>
  </r>
  <r>
    <s v="a10"/>
    <x v="0"/>
    <s v="Ukraine"/>
    <s v="Clothianidin"/>
    <s v="210880-92-5"/>
    <m/>
    <m/>
    <x v="1"/>
    <n v="24.39"/>
    <n v="0.24390000000000001"/>
    <d v="2020-09-14T00:00:00"/>
    <s v="100KG"/>
    <x v="1"/>
    <n v="24.39"/>
    <n v="0"/>
    <s v="Pesticide"/>
    <s v="Use as Insecticide"/>
    <x v="0"/>
    <s v="Bayer S.A.S"/>
    <s v="16 rue Jean-Marie Leclair Lyon 09 69266 FR"/>
    <s v="LMIC"/>
    <s v="ATD_024_2021 Batch 1_Redacted"/>
    <m/>
    <m/>
    <s v="French government provided figure for actual amount exported under this notification"/>
  </r>
  <r>
    <s v="a100"/>
    <x v="1"/>
    <s v="Mali"/>
    <s v="Imidacloprid"/>
    <s v="138261-41-3"/>
    <m/>
    <m/>
    <x v="2"/>
    <n v="9.9"/>
    <n v="9.9000000000000005E-2"/>
    <d v="2020-09-03T00:00:00"/>
    <s v="200KG"/>
    <x v="2"/>
    <n v="19.8"/>
    <s v="Not provided"/>
    <s v="Pesticide"/>
    <s v="Use as Insecticide"/>
    <x v="0"/>
    <s v="Bayer CropScience S.L."/>
    <s v="Autovia A-3, km342 Quart de Poblet 46930 ES"/>
    <s v="LMIC"/>
    <s v="ATD_024_2021 Batch 1_Redacted"/>
    <m/>
    <m/>
    <m/>
  </r>
  <r>
    <s v="a101"/>
    <x v="1"/>
    <s v="Russian Federation"/>
    <s v="Imidacloprid"/>
    <s v="138261-41-3"/>
    <m/>
    <m/>
    <x v="3"/>
    <n v="70"/>
    <n v="0.7"/>
    <d v="2020-09-22T00:00:00"/>
    <s v="100KG"/>
    <x v="1"/>
    <n v="70"/>
    <s v="Not provided"/>
    <s v="Pesticide"/>
    <s v="Use as Insecticide"/>
    <x v="0"/>
    <s v="Bayer CropScience S.L."/>
    <s v="Autovia A-3, km342 Quart de Poblet 46930 ES"/>
    <s v="LMIC"/>
    <s v="ATD_024_2021 Batch 1_Redacted"/>
    <m/>
    <m/>
    <m/>
  </r>
  <r>
    <s v="a102"/>
    <x v="1"/>
    <s v="Egypt"/>
    <s v="Imidacloprid"/>
    <s v="138261-41-3"/>
    <m/>
    <m/>
    <x v="4"/>
    <n v="17.100000000000001"/>
    <n v="0.17100000000000001"/>
    <d v="2020-09-03T00:00:00"/>
    <s v="100KG"/>
    <x v="1"/>
    <n v="17.100000000000001"/>
    <s v="Not provided"/>
    <s v="Pesticide"/>
    <s v="Use as Insecticide"/>
    <x v="0"/>
    <s v="Bayer CropScience S.L."/>
    <s v="Autovia A-3, km342 Quart de Poblet 46930 ES"/>
    <s v="LMIC"/>
    <s v="ATD_024_2021 Batch 1_Redacted"/>
    <m/>
    <m/>
    <m/>
  </r>
  <r>
    <s v="a103"/>
    <x v="2"/>
    <s v="Mexico"/>
    <s v="Imidacloprid"/>
    <s v="138261-41-3"/>
    <m/>
    <m/>
    <x v="5"/>
    <m/>
    <n v="1"/>
    <d v="2020-09-17T00:00:00"/>
    <s v="1000KG"/>
    <x v="3"/>
    <n v="1000"/>
    <s v="Not provided"/>
    <s v="Pesticide"/>
    <s v="Use as Insecticide"/>
    <x v="0"/>
    <s v="Bayer AG (D)"/>
    <s v="Kaiser-Wilhelm-Allee Leverkusen 51368 DE"/>
    <s v="LMIC"/>
    <s v="ATD_024_2021 Batch 1_Redacted"/>
    <m/>
    <m/>
    <m/>
  </r>
  <r>
    <s v="a104"/>
    <x v="0"/>
    <s v="Ukraine"/>
    <s v="Imidacloprid"/>
    <s v="138261-41-3"/>
    <m/>
    <m/>
    <x v="4"/>
    <n v="17.100000000000001"/>
    <n v="0.17100000000000001"/>
    <d v="2020-09-15T00:00:00"/>
    <s v="100KG"/>
    <x v="1"/>
    <n v="17.100000000000001"/>
    <n v="6749.5"/>
    <s v="Pesticide"/>
    <s v="Use as Insecticide"/>
    <x v="0"/>
    <s v="Bayer S.A.S"/>
    <s v="16 rue Jean-Marie Leclair Lyon 09 69266 FR"/>
    <s v="LMIC"/>
    <s v="ATD_024_2021 Batch 1_Redacted"/>
    <m/>
    <m/>
    <s v="French government provided figure for actual amount exported under this notification. The government gave an overall figure of 13,499kg of neonic active ingredient across two notifications, a72 and a104. The figure given in column O is an even share of that weight. "/>
  </r>
  <r>
    <s v="a106"/>
    <x v="0"/>
    <s v="Russian Federation"/>
    <s v="Clothianidin"/>
    <s v="210880-92-5"/>
    <m/>
    <m/>
    <x v="6"/>
    <n v="18.600000000000001"/>
    <n v="0.18600000000000003"/>
    <d v="2020-09-14T00:00:00"/>
    <s v="100KG"/>
    <x v="1"/>
    <n v="18.600000000000001"/>
    <n v="2268"/>
    <s v="Pesticide"/>
    <s v="Use as Insecticide"/>
    <x v="0"/>
    <s v="Bayer S.A.S"/>
    <s v="16 rue Jean-Marie Leclair Lyon 09 69266 FR"/>
    <s v="LMIC"/>
    <s v="ATD_024_2021 Batch 1_Redacted"/>
    <n v="4"/>
    <m/>
    <s v="French government provided figure for actual amount exported under this notification. The government provided a total figure of 4536kg of neonic active ingredient exported under 2 export notifications, a106 and a81. The figure given in Column O is an even share of that figure."/>
  </r>
  <r>
    <s v="a107"/>
    <x v="0"/>
    <s v="South Africa"/>
    <s v="Imidacloprid"/>
    <s v="137-26-8"/>
    <m/>
    <m/>
    <x v="7"/>
    <n v="9.15"/>
    <n v="9.1499999999999998E-2"/>
    <d v="2020-10-13T00:00:00"/>
    <s v="100KG"/>
    <x v="1"/>
    <n v="9.15"/>
    <n v="7249"/>
    <s v="Pesticide"/>
    <s v="Use as Insecticide"/>
    <x v="0"/>
    <s v="Bayer S.A.S"/>
    <s v="17 rue Jean-Marie Leclair Lyon 09 69266 FR"/>
    <s v="LMIC"/>
    <s v="ATD_024_2021 Batch 1_Redacted"/>
    <n v="4"/>
    <m/>
    <s v="French government provided figure for actual amount exported under this notification. Govt gave an overall figure of 14,498kg of active ingredient across two notifications, a107 and a 64. Figure given in Column O is an even share of that amount."/>
  </r>
  <r>
    <s v="a108"/>
    <x v="0"/>
    <s v="Burkina Faso"/>
    <s v="Imidacloprid"/>
    <s v="137-26-8"/>
    <m/>
    <m/>
    <x v="7"/>
    <n v="9.15"/>
    <n v="9.1499999999999998E-2"/>
    <d v="2020-10-13T00:00:00"/>
    <s v="100KG"/>
    <x v="1"/>
    <n v="9.15"/>
    <n v="0"/>
    <s v="Pesticide"/>
    <s v="Use as Insecticide"/>
    <x v="0"/>
    <s v="Bayer S.A.S"/>
    <s v="17 rue Jean-Marie Leclair Lyon 09 69266 FR"/>
    <s v="LMIC"/>
    <s v="ATD_024_2021 Batch 1_Redacted"/>
    <n v="4"/>
    <m/>
    <s v="French government provided figure for actual amount exported under this notification"/>
  </r>
  <r>
    <s v="a109"/>
    <x v="0"/>
    <s v="Benin"/>
    <s v="Imidacloprid"/>
    <s v="137-26-8"/>
    <m/>
    <m/>
    <x v="7"/>
    <n v="9.15"/>
    <n v="9.1499999999999998E-2"/>
    <d v="2020-09-23T00:00:00"/>
    <s v="100KG"/>
    <x v="1"/>
    <n v="9.15"/>
    <n v="0"/>
    <s v="Pesticide"/>
    <s v="Use as Insecticide"/>
    <x v="0"/>
    <s v="Bayer S.A.S"/>
    <s v="17 rue Jean-Marie Leclair Lyon 09 69266 FR"/>
    <s v="LMIC"/>
    <s v="ATD_024_2021 Batch 1_Redacted"/>
    <n v="4"/>
    <m/>
    <s v="French government provided figure for actual amount exported under this notification"/>
  </r>
  <r>
    <s v="a11"/>
    <x v="0"/>
    <s v="Guatemala"/>
    <s v="Imidacloprid"/>
    <s v="138261-41-3"/>
    <m/>
    <m/>
    <x v="8"/>
    <n v="20.3"/>
    <n v="0.20300000000000001"/>
    <d v="2020-09-15T00:00:00"/>
    <s v="100KG"/>
    <x v="1"/>
    <n v="20.3"/>
    <n v="1054.5"/>
    <s v="Pesticide"/>
    <s v="Use as Insecticide"/>
    <x v="0"/>
    <s v="Bayer S.A.S"/>
    <s v="16 rue Jean-Marie Leclair Lyon 09 69266 FR"/>
    <s v="LMIC"/>
    <s v="ATD_024_2021 Batch 1_Redacted"/>
    <m/>
    <m/>
    <s v="French government provided figure for actual amount exported under this notification. The government provided a total figure of 2109kg of neonic active ingredient exported under 2 export notifications, a11 and a23. The figure given in Column O is an even share of that figure attributed to this notification."/>
  </r>
  <r>
    <s v="a110"/>
    <x v="2"/>
    <s v="South Africa"/>
    <s v="Imidacloprid"/>
    <s v="137-26-8"/>
    <m/>
    <m/>
    <x v="7"/>
    <n v="9.15"/>
    <n v="9.1499999999999998E-2"/>
    <d v="2020-10-13T00:00:00"/>
    <s v="100KG"/>
    <x v="1"/>
    <n v="9.15"/>
    <s v="Not provided"/>
    <s v="Pesticide"/>
    <s v="Use as Insecticide"/>
    <x v="0"/>
    <s v="Bayer AG (D)"/>
    <s v="Kaiser-Wilhelm-Allee Leverkusen 51368 DE"/>
    <s v="LMIC"/>
    <s v="ATD_024_2021 Batch 1_Redacted"/>
    <n v="4"/>
    <m/>
    <m/>
  </r>
  <r>
    <s v="a111"/>
    <x v="0"/>
    <s v="Azerbaijan"/>
    <s v="Clothianidin"/>
    <s v="210880-92-5"/>
    <m/>
    <m/>
    <x v="6"/>
    <n v="18.600000000000001"/>
    <n v="0.18600000000000003"/>
    <d v="2020-11-09T00:00:00"/>
    <s v="100KG"/>
    <x v="1"/>
    <n v="18.600000000000001"/>
    <n v="0"/>
    <s v="Pesticide"/>
    <s v="Use as Insecticide"/>
    <x v="0"/>
    <s v="Bayer S.A.S"/>
    <s v="17 rue Jean-Marie Leclair Lyon 09 69266 FR"/>
    <s v="LMIC"/>
    <s v="ATD_024_2021 Batch 1_Redacted"/>
    <n v="4"/>
    <m/>
    <s v="French government provided figure for actual amount exported under this notification"/>
  </r>
  <r>
    <s v="a112"/>
    <x v="0"/>
    <s v="Ukraine"/>
    <s v="Clothianidin"/>
    <s v="210880-92-5"/>
    <m/>
    <m/>
    <x v="9"/>
    <n v="8.9"/>
    <n v="8.900000000000001E-2"/>
    <d v="2020-09-14T00:00:00"/>
    <s v="100KG"/>
    <x v="1"/>
    <n v="8.9"/>
    <n v="1206"/>
    <s v="Pesticide"/>
    <s v="Use as Insecticide"/>
    <x v="0"/>
    <s v="Bayer S.A.S"/>
    <s v="17 rue Jean-Marie Leclair Lyon 09 69266 FR"/>
    <s v="LMIC"/>
    <s v="ATD_024_2021 Batch 1_Redacted"/>
    <n v="4"/>
    <m/>
    <s v="French government provided figure for actual amount exported under this notification"/>
  </r>
  <r>
    <s v="a113"/>
    <x v="2"/>
    <s v="Russian Federation"/>
    <s v="Clothianidin"/>
    <s v="210880-92-5"/>
    <m/>
    <m/>
    <x v="10"/>
    <m/>
    <n v="1"/>
    <d v="2020-11-03T00:00:00"/>
    <s v="500KG"/>
    <x v="4"/>
    <n v="500"/>
    <s v="Not provided"/>
    <s v="Pesticide"/>
    <s v="Use as Insecticide"/>
    <x v="0"/>
    <s v="Bayer AG (D)"/>
    <s v="Kaiser-Wilhelm-Allee Leverkusen 51368 DE"/>
    <s v="LMIC"/>
    <s v="ATD_024_2021 Batch 1_Redacted"/>
    <n v="4"/>
    <m/>
    <m/>
  </r>
  <r>
    <s v="a114"/>
    <x v="2"/>
    <s v="Serbia"/>
    <s v="Clothianidin"/>
    <s v="138261-41-3"/>
    <m/>
    <m/>
    <x v="11"/>
    <n v="13.7"/>
    <n v="0.13699999999999998"/>
    <d v="2020-09-01T00:00:00"/>
    <s v="Redacted"/>
    <x v="5"/>
    <s v="Redacted"/>
    <s v="Not provided"/>
    <s v="Pesticide"/>
    <s v="Use as Insecticide"/>
    <x v="0"/>
    <s v="Bayer AG (D)"/>
    <s v="Kaiser-Wilhelm-Allee Leverkusen 51368 DE"/>
    <s v="LMIC"/>
    <s v="ATD_024_2021 Batch 1_Redacted"/>
    <n v="4"/>
    <m/>
    <m/>
  </r>
  <r>
    <s v="a115"/>
    <x v="2"/>
    <s v="Australia"/>
    <s v="Clothianidin"/>
    <s v="210880-92-5"/>
    <m/>
    <m/>
    <x v="10"/>
    <m/>
    <n v="1"/>
    <d v="2020-09-01T00:00:00"/>
    <s v="1000KG"/>
    <x v="3"/>
    <n v="1000"/>
    <s v="Not provided"/>
    <s v="Pesticide"/>
    <s v="Use as Insecticide"/>
    <x v="0"/>
    <s v="Bayer AG (D)"/>
    <s v="Kaiser-Wilhelm-Allee Leverkusen 51368 DE"/>
    <s v="High income"/>
    <s v="ATD_024_2021 Batch 1_Redacted"/>
    <n v="4"/>
    <m/>
    <m/>
  </r>
  <r>
    <s v="a116"/>
    <x v="0"/>
    <s v="Ukraine"/>
    <s v="Clothianidin"/>
    <s v="210880-92-5"/>
    <m/>
    <m/>
    <x v="6"/>
    <n v="18.600000000000001"/>
    <n v="0.18600000000000003"/>
    <d v="2020-09-14T00:00:00"/>
    <s v="100KG"/>
    <x v="1"/>
    <n v="18.600000000000001"/>
    <n v="0"/>
    <s v="Pesticide"/>
    <s v="Use as Insecticide"/>
    <x v="0"/>
    <s v="Bayer S.A.S"/>
    <s v="17 rue Jean-Marie Leclair Lyon 09 69266 FR"/>
    <s v="LMIC"/>
    <s v="ATD_024_2021 Batch 1_Redacted"/>
    <n v="4"/>
    <m/>
    <s v="French government provided figure for actual amount exported under this notification"/>
  </r>
  <r>
    <s v="a117"/>
    <x v="0"/>
    <s v="Chile"/>
    <s v="Clothianidin"/>
    <s v="210880-92-5"/>
    <m/>
    <m/>
    <x v="12"/>
    <n v="32.5"/>
    <n v="0.32500000000000001"/>
    <d v="2020-09-15T00:00:00"/>
    <s v="100KG"/>
    <x v="1"/>
    <n v="32.5"/>
    <n v="936"/>
    <s v="Pesticide"/>
    <s v="Use as Insecticide"/>
    <x v="0"/>
    <s v="Bayer AG (D)"/>
    <s v="17 rue Jean-Marie Leclair Lyon 09 69266 FR"/>
    <s v="High income"/>
    <s v="ATD_024_2021 Batch 1_Redacted"/>
    <n v="4"/>
    <m/>
    <m/>
  </r>
  <r>
    <s v="a118"/>
    <x v="2"/>
    <s v="Switzerland"/>
    <s v="Clothianidin"/>
    <s v="210880-92-5"/>
    <m/>
    <m/>
    <x v="13"/>
    <n v="24.39"/>
    <n v="0.24390000000000001"/>
    <d v="2020-09-01T00:00:00"/>
    <s v="Redacted"/>
    <x v="5"/>
    <s v="Redacted"/>
    <s v="Not provided"/>
    <s v="Pesticide"/>
    <s v="Use as Insecticide"/>
    <x v="0"/>
    <s v="Bayer AG (D)"/>
    <s v="Kaiser-Wilhelm-Allee Leverkusen 51368 DE"/>
    <s v="High income"/>
    <s v="ATD_024_2021 Batch 1_Redacted"/>
    <n v="4"/>
    <m/>
    <m/>
  </r>
  <r>
    <s v="a119"/>
    <x v="2"/>
    <s v="Ukraine"/>
    <s v="Clothianidin"/>
    <s v="210880-92-5"/>
    <m/>
    <m/>
    <x v="13"/>
    <n v="24.39"/>
    <n v="0.24390000000000001"/>
    <d v="2020-09-01T00:00:00"/>
    <s v="1000KG"/>
    <x v="3"/>
    <n v="243.9"/>
    <s v="Not provided"/>
    <s v="Pesticide"/>
    <s v="Use as Insecticide"/>
    <x v="0"/>
    <s v="Bayer AG (D)"/>
    <s v="Kaiser-Wilhelm-Allee Leverkusen 51368 DE"/>
    <s v="LMIC"/>
    <s v="ATD_024_2021 Batch 1_Redacted"/>
    <n v="4"/>
    <m/>
    <m/>
  </r>
  <r>
    <s v="a12"/>
    <x v="0"/>
    <s v="Ukraine"/>
    <s v="Imidacloprid"/>
    <s v="138261-41-3"/>
    <m/>
    <m/>
    <x v="14"/>
    <n v="20"/>
    <n v="0.2"/>
    <d v="2020-09-01T00:00:00"/>
    <s v="3072KG"/>
    <x v="6"/>
    <n v="614.40000000000009"/>
    <n v="0"/>
    <s v="Pesticide"/>
    <s v="Use as Insecticide"/>
    <x v="0"/>
    <s v="Bayer S.A.S"/>
    <s v="16 rue Jean-Marie Leclair Lyon 09 69266 FR"/>
    <s v="LMIC"/>
    <s v="ATD_024_2021 Batch 1_Redacted"/>
    <m/>
    <m/>
    <s v="French government provided figure for actual amount exported under this notification"/>
  </r>
  <r>
    <s v="a120"/>
    <x v="2"/>
    <s v="Argentina"/>
    <s v="Clothianidin"/>
    <s v="210880-92-5"/>
    <m/>
    <m/>
    <x v="10"/>
    <m/>
    <n v="1"/>
    <d v="2020-09-01T00:00:00"/>
    <s v="1000KG"/>
    <x v="3"/>
    <n v="1000"/>
    <s v="Not provided"/>
    <s v="Pesticide"/>
    <s v="Use as Insecticide"/>
    <x v="0"/>
    <s v="Bayer AG (D)"/>
    <s v="Kaiser-Wilhelm-Allee Leverkusen 51368 DE"/>
    <s v="LMIC"/>
    <s v="ATD_024_2021 Batch 1_Redacted"/>
    <n v="4"/>
    <m/>
    <m/>
  </r>
  <r>
    <s v="a13"/>
    <x v="1"/>
    <s v="Morocco"/>
    <s v="Imidacloprid"/>
    <s v="138261-41-3"/>
    <m/>
    <m/>
    <x v="15"/>
    <n v="19.399999999999999"/>
    <n v="0.19399999999999998"/>
    <d v="2020-09-03T00:00:00"/>
    <s v="100KG"/>
    <x v="1"/>
    <n v="19.399999999999999"/>
    <s v="Not provided"/>
    <s v="Pesticide"/>
    <s v="Use as Insecticide"/>
    <x v="0"/>
    <s v="Bayer CropScience S.L."/>
    <s v="Autovia A-3, km342 Quart de Poblet 46930 ES"/>
    <s v="LMIC"/>
    <s v="ATD_024_2021 Batch 1_Redacted"/>
    <m/>
    <m/>
    <m/>
  </r>
  <r>
    <s v="a14"/>
    <x v="2"/>
    <s v="Argentina"/>
    <s v="Imidacloprid"/>
    <s v="138261-41-3"/>
    <m/>
    <m/>
    <x v="5"/>
    <m/>
    <n v="1"/>
    <d v="2020-09-17T00:00:00"/>
    <s v="1000KG"/>
    <x v="3"/>
    <n v="1000"/>
    <s v="Not provided"/>
    <s v="Pesticide"/>
    <s v="Use as Insecticide"/>
    <x v="0"/>
    <s v="Bayer AG (D)"/>
    <s v="Kaiser-Wilhelm-Allee Leverkusen 51368 DE"/>
    <s v="LMIC"/>
    <s v="ATD_024_2021 Batch 1_Redacted"/>
    <m/>
    <m/>
    <m/>
  </r>
  <r>
    <s v="a15"/>
    <x v="2"/>
    <s v="Argentina"/>
    <s v="Imidacloprid"/>
    <s v="138261-41-3"/>
    <m/>
    <m/>
    <x v="16"/>
    <n v="19.399999999999999"/>
    <n v="0.19399999999999998"/>
    <d v="2020-09-01T00:00:00"/>
    <s v="1000KG"/>
    <x v="3"/>
    <n v="193.99999999999997"/>
    <s v="Not provided"/>
    <s v="Pesticide"/>
    <s v="Use as Insecticide"/>
    <x v="0"/>
    <s v="Bayer AG (D)"/>
    <s v="Kaiser-Wilhelm-Allee Leverkusen 51368 DE"/>
    <s v="LMIC"/>
    <s v="ATD_024_2021 Batch 1_Redacted"/>
    <m/>
    <m/>
    <m/>
  </r>
  <r>
    <s v="a16"/>
    <x v="0"/>
    <s v="Australia"/>
    <s v="Imidacloprid"/>
    <s v="138261-41-3"/>
    <m/>
    <m/>
    <x v="17"/>
    <n v="0.03"/>
    <n v="2.9999999999999997E-4"/>
    <d v="2020-09-01T00:00:00"/>
    <s v="360KG"/>
    <x v="7"/>
    <n v="0.10799999999999998"/>
    <n v="149.33333333333334"/>
    <s v="Pesticide"/>
    <s v="Use as Insecticide"/>
    <x v="0"/>
    <s v="Bayer S.A.S"/>
    <s v="16 rue Jean-Marie Leclair Lyon 09 69266 FR"/>
    <s v="High income"/>
    <s v="ATD_024_2021 Batch 1_Redacted"/>
    <m/>
    <m/>
    <s v="French government provided figure for actual amount exported under this notification. The government provided a total figure of 448kg of imidacloprid exported under 3 export notifications, a16, a47 and a87. The figure given in Column O is an even share of that figure attributed to this notification."/>
  </r>
  <r>
    <s v="a17"/>
    <x v="0"/>
    <s v="Saudi Arabia"/>
    <s v="Imidacloprid"/>
    <s v="138261-41-3"/>
    <m/>
    <m/>
    <x v="15"/>
    <n v="19.399999999999999"/>
    <n v="0.19399999999999998"/>
    <d v="2020-09-15T00:00:00"/>
    <s v="100KG"/>
    <x v="1"/>
    <n v="19.399999999999999"/>
    <n v="27"/>
    <s v="Pesticide"/>
    <s v="Use as Insecticide"/>
    <x v="0"/>
    <s v="Bayer S.A.S"/>
    <s v="16 rue Jean-Marie Leclair Lyon 09 69266 FR"/>
    <s v="High income"/>
    <s v="ATD_024_2021 Batch 1_Redacted"/>
    <m/>
    <m/>
    <s v="French government provided figure for actual amount exported under this notification"/>
  </r>
  <r>
    <s v="a18"/>
    <x v="0"/>
    <s v="Ukraine"/>
    <s v="Clothianidin"/>
    <s v="210880-92-5"/>
    <m/>
    <m/>
    <x v="18"/>
    <n v="34.5"/>
    <n v="0.34499999999999997"/>
    <d v="2020-09-14T00:00:00"/>
    <s v="100KG"/>
    <x v="1"/>
    <n v="34.5"/>
    <n v="0"/>
    <s v="Pesticide"/>
    <s v="Use as Insecticide"/>
    <x v="0"/>
    <s v="Bayer S.A.S"/>
    <s v="16 rue Jean-Marie Leclair Lyon 09 69266 FR"/>
    <s v="LMIC"/>
    <s v="ATD_024_2021 Batch 1_Redacted"/>
    <m/>
    <m/>
    <s v="French government provided figure for actual amount exported under this notification"/>
  </r>
  <r>
    <s v="a19"/>
    <x v="0"/>
    <s v="Kazakhstan"/>
    <s v="Imidacloprid"/>
    <s v="138261-41-3"/>
    <m/>
    <m/>
    <x v="19"/>
    <n v="11"/>
    <n v="0.11"/>
    <d v="2020-10-09T00:00:00"/>
    <s v="3600L"/>
    <x v="8"/>
    <n v="396"/>
    <n v="450.5"/>
    <s v="Pesticide"/>
    <s v="Use as Insecticide"/>
    <x v="0"/>
    <s v="Bayer S.A.S"/>
    <s v="16 rue Jean-Marie Leclair Lyon 09 69266 FR"/>
    <s v="LMIC"/>
    <s v="ATD_024_2021 Batch 1_Redacted"/>
    <m/>
    <m/>
    <s v="French government provided figure for actual amount exported under this notification. The government provided a total figure of 901kg of neonic active ingredient exported under 2 export notifications, a19 and a34. The figure given in Column O is an even share of that figure attributed to this notification."/>
  </r>
  <r>
    <s v="a2"/>
    <x v="0"/>
    <s v="Belarus"/>
    <s v="Clothianidin"/>
    <s v="210880-92-5"/>
    <m/>
    <m/>
    <x v="1"/>
    <n v="24.39"/>
    <n v="0.24390000000000001"/>
    <d v="2020-09-14T00:00:00"/>
    <s v=" 200KG"/>
    <x v="2"/>
    <n v="48.78"/>
    <n v="0"/>
    <s v="Pesticide"/>
    <s v="Use as Insecticide"/>
    <x v="0"/>
    <s v="Bayer S.A.S"/>
    <s v="16 rue Jean-Marie Leclair Lyon 09 69266 FR"/>
    <s v="LMIC"/>
    <s v="ATD_024_2021 Batch 1_Redacted"/>
    <m/>
    <m/>
    <s v="French government provided figure for actual amount exported under this notification"/>
  </r>
  <r>
    <s v="a20"/>
    <x v="0"/>
    <s v="Iraq"/>
    <s v="Imidacloprid"/>
    <s v="138261-41-3"/>
    <m/>
    <m/>
    <x v="20"/>
    <n v="18.2"/>
    <n v="0.182"/>
    <d v="2020-09-01T00:00:00"/>
    <s v="5000L"/>
    <x v="9"/>
    <n v="910"/>
    <n v="0"/>
    <s v="Pesticide"/>
    <s v="Use as Insecticide"/>
    <x v="0"/>
    <s v="Bayer S.A.S"/>
    <s v="16 rue Jean-Marie Leclair Lyon 09 69266 FR"/>
    <s v="LMIC"/>
    <s v="ATD_024_2021 Batch 1_Redacted"/>
    <m/>
    <m/>
    <s v="French government provided figure for actual amount exported under this notification"/>
  </r>
  <r>
    <s v="a21"/>
    <x v="1"/>
    <s v="Nigeria"/>
    <s v="Imidacloprid"/>
    <s v="138261-41-3"/>
    <m/>
    <m/>
    <x v="15"/>
    <n v="19.399999999999999"/>
    <n v="0.19399999999999998"/>
    <d v="2020-09-03T00:00:00"/>
    <s v="500KG"/>
    <x v="4"/>
    <n v="96.999999999999986"/>
    <s v="Not provided"/>
    <s v="Pesticide"/>
    <s v="Use as Insecticide"/>
    <x v="0"/>
    <s v="Bayer CropScience S.L."/>
    <s v="Autovia A-3, km342 Quart de Poblet 46930 ES"/>
    <s v="LMIC"/>
    <s v="ATD_024_2021 Batch 1_Redacted"/>
    <m/>
    <m/>
    <m/>
  </r>
  <r>
    <s v="a22"/>
    <x v="2"/>
    <s v="Colombia"/>
    <s v="Imidacloprid"/>
    <s v="138261-41-3"/>
    <m/>
    <m/>
    <x v="8"/>
    <n v="20.3"/>
    <n v="0.20300000000000001"/>
    <d v="2020-09-02T00:00:00"/>
    <s v="100KG"/>
    <x v="1"/>
    <n v="20.3"/>
    <s v="Not provided"/>
    <s v="Pesticide"/>
    <s v="Use as Insecticide"/>
    <x v="0"/>
    <s v="Bayer AG (D)"/>
    <s v="Kaiser-Wilhelm-Allee Leverkusen 51368 DE"/>
    <s v="LMIC"/>
    <s v="ATD_024_2021 Batch 1_Redacted"/>
    <m/>
    <m/>
    <m/>
  </r>
  <r>
    <s v="a23"/>
    <x v="0"/>
    <s v="Guatemala"/>
    <s v="Imidacloprid"/>
    <s v="138261-41-3"/>
    <m/>
    <m/>
    <x v="0"/>
    <n v="70"/>
    <n v="0.7"/>
    <d v="2020-09-15T00:00:00"/>
    <s v="100KG"/>
    <x v="1"/>
    <n v="70"/>
    <n v="1054.5"/>
    <s v="Pesticide"/>
    <s v="Use as Insecticide"/>
    <x v="0"/>
    <s v="Bayer S.A.S"/>
    <s v="16 rue Jean-Marie Leclair Lyon 09 69266 FR"/>
    <s v="LMIC"/>
    <s v="ATD_024_2021 Batch 1_Redacted"/>
    <m/>
    <m/>
    <s v="French government provided figure for actual amount exported under this notification. The government provided a total figure of 2109kg of neonic active ingredient exported under 2 export notifications, a11 and a23. The figure given in Column O is an even share of that figure attributed to this notification."/>
  </r>
  <r>
    <s v="a24"/>
    <x v="2"/>
    <s v="Turkey"/>
    <s v="Imidacloprid"/>
    <s v="138261-41-3"/>
    <m/>
    <m/>
    <x v="21"/>
    <n v="30.4"/>
    <n v="0.30399999999999999"/>
    <d v="2020-09-02T00:00:00"/>
    <s v="500KG"/>
    <x v="4"/>
    <n v="152"/>
    <s v="Not provided"/>
    <s v="Pesticide"/>
    <s v="Use as Insecticide"/>
    <x v="0"/>
    <s v="Bayer AG (D)"/>
    <s v="Kaiser-Wilhelm-Allee Leverkusen 51368 DE"/>
    <s v="LMIC"/>
    <s v="ATD_024_2021 Batch 1_Redacted"/>
    <m/>
    <m/>
    <m/>
  </r>
  <r>
    <s v="a25"/>
    <x v="2"/>
    <s v="Guatemala"/>
    <s v="Imidacloprid"/>
    <s v="138261-41-3"/>
    <m/>
    <m/>
    <x v="16"/>
    <n v="19.399999999999999"/>
    <n v="0.19399999999999998"/>
    <d v="2020-09-01T00:00:00"/>
    <s v="100KG"/>
    <x v="1"/>
    <n v="19.399999999999999"/>
    <s v="Not provided"/>
    <s v="Pesticide"/>
    <s v="Use as Insecticide"/>
    <x v="0"/>
    <s v="Bayer AG (D)"/>
    <s v="Kaiser-Wilhelm-Allee Leverkusen 51368 DE"/>
    <s v="LMIC"/>
    <s v="ATD_024_2021 Batch 1_Redacted"/>
    <m/>
    <m/>
    <m/>
  </r>
  <r>
    <s v="a26"/>
    <x v="1"/>
    <s v="Burkina Faso"/>
    <s v="Imidacloprid"/>
    <s v="138261-41-3"/>
    <m/>
    <m/>
    <x v="2"/>
    <n v="9.9"/>
    <n v="9.9000000000000005E-2"/>
    <d v="2020-09-03T00:00:00"/>
    <s v="100KG"/>
    <x v="1"/>
    <n v="9.9"/>
    <s v="Not provided"/>
    <s v="Pesticide"/>
    <s v="Use as Insecticide"/>
    <x v="0"/>
    <s v="Bayer CropScience S.L."/>
    <s v="Autovia A-3, km342 Quart de Poblet 46930 ES"/>
    <s v="LMIC"/>
    <s v="ATD_024_2021 Batch 1_Redacted"/>
    <m/>
    <m/>
    <m/>
  </r>
  <r>
    <s v="a27"/>
    <x v="2"/>
    <s v="Brazil"/>
    <s v="Imidacloprid"/>
    <s v="138261-41-3"/>
    <m/>
    <m/>
    <x v="5"/>
    <m/>
    <n v="1"/>
    <d v="2020-09-01T00:00:00"/>
    <s v="1000KG"/>
    <x v="3"/>
    <n v="1000"/>
    <s v="Not provided"/>
    <s v="Pesticide"/>
    <s v="Use as Insecticide"/>
    <x v="0"/>
    <s v="Bayer AG (D)"/>
    <s v="Kaiser-Wilhelm-Allee Leverkusen 51368 DE"/>
    <s v="LMIC"/>
    <s v="ATD_024_2021 Batch 1_Redacted"/>
    <m/>
    <m/>
    <m/>
  </r>
  <r>
    <s v="a28"/>
    <x v="2"/>
    <s v="Turkey"/>
    <s v="Imidacloprid"/>
    <s v="138261-41-3"/>
    <m/>
    <m/>
    <x v="22"/>
    <n v="18.2"/>
    <n v="0.182"/>
    <d v="2020-09-01T00:00:00"/>
    <s v="100KG"/>
    <x v="1"/>
    <n v="18.2"/>
    <s v="Not provided"/>
    <s v="Pesticide"/>
    <s v="Use as Insecticide"/>
    <x v="0"/>
    <s v="Bayer AG (D)"/>
    <s v="Kaiser-Wilhelm-Allee Leverkusen 51368 DE"/>
    <s v="LMIC"/>
    <s v="ATD_024_2021 Batch 1_Redacted"/>
    <m/>
    <m/>
    <m/>
  </r>
  <r>
    <s v="a29"/>
    <x v="2"/>
    <s v="Brazil"/>
    <s v="Imidacloprid"/>
    <s v="138261-41-3"/>
    <m/>
    <m/>
    <x v="23"/>
    <n v="50"/>
    <n v="0.5"/>
    <d v="2020-09-01T00:00:00"/>
    <s v="100KG"/>
    <x v="1"/>
    <n v="50"/>
    <s v="Not provided"/>
    <s v="Pesticide"/>
    <s v="Use as Insecticide"/>
    <x v="0"/>
    <s v="Bayer AG (D)"/>
    <s v="Kaiser-Wilhelm-Allee Leverkusen 51368 DE"/>
    <s v="LMIC"/>
    <s v="ATD_024_2021 Batch 1_Redacted"/>
    <m/>
    <m/>
    <m/>
  </r>
  <r>
    <s v="a3"/>
    <x v="2"/>
    <s v="Japan"/>
    <s v="Imidacloprid"/>
    <s v="138261-41-3"/>
    <m/>
    <m/>
    <x v="5"/>
    <m/>
    <n v="1"/>
    <d v="2020-10-09T00:00:00"/>
    <s v=" 100KG"/>
    <x v="1"/>
    <n v="100"/>
    <s v="Not provided"/>
    <s v="Pesticide"/>
    <s v="Use as Insecticide"/>
    <x v="0"/>
    <s v="Bayer AG (D)"/>
    <s v="Kaiser-Wilhelm-Allee Leverkusen 51368 DE"/>
    <s v="High income"/>
    <s v="ATD_024_2021 Batch 1_Redacted"/>
    <m/>
    <m/>
    <m/>
  </r>
  <r>
    <s v="a30"/>
    <x v="2"/>
    <s v="Brazil"/>
    <s v="Imidacloprid"/>
    <s v="138261-41-3"/>
    <m/>
    <m/>
    <x v="0"/>
    <n v="70"/>
    <n v="0.7"/>
    <d v="2020-09-01T00:00:00"/>
    <s v="1000KG"/>
    <x v="3"/>
    <n v="700"/>
    <s v="Not provided"/>
    <s v="Pesticide"/>
    <s v="Use as Insecticide"/>
    <x v="0"/>
    <s v="Bayer AG (D)"/>
    <s v="Kaiser-Wilhelm-Allee Leverkusen 51368 DE"/>
    <s v="LMIC"/>
    <s v="ATD_024_2021 Batch 1_Redacted"/>
    <m/>
    <m/>
    <m/>
  </r>
  <r>
    <s v="a31"/>
    <x v="0"/>
    <s v="Sudan"/>
    <s v="Imidacloprid"/>
    <s v="138261-41-3"/>
    <m/>
    <m/>
    <x v="24"/>
    <n v="48"/>
    <n v="0.48"/>
    <d v="2020-09-22T00:00:00"/>
    <s v="100KG"/>
    <x v="1"/>
    <n v="48"/>
    <n v="0"/>
    <s v="Pesticide"/>
    <s v="Use as Insecticide"/>
    <x v="0"/>
    <s v="Bayer S.A.S"/>
    <s v="16 rue Jean-Marie Leclair Lyon 09 69266 FR"/>
    <s v="LMIC"/>
    <s v="ATD_024_2021 Batch 1_Redacted"/>
    <m/>
    <m/>
    <s v="French government provided figure for actual amount exported under this notification"/>
  </r>
  <r>
    <s v="a32"/>
    <x v="0"/>
    <s v="Cuba"/>
    <s v="Imidacloprid"/>
    <s v="137-26-8"/>
    <m/>
    <m/>
    <x v="25"/>
    <n v="9.15"/>
    <n v="9.1499999999999998E-2"/>
    <d v="2020-09-15T00:00:00"/>
    <s v="100KG"/>
    <x v="1"/>
    <n v="9.15"/>
    <n v="0"/>
    <s v="Pesticide"/>
    <s v="Use as Insecticide"/>
    <x v="0"/>
    <s v="Bayer S.A.S"/>
    <s v="16 rue Jean-Marie Leclair Lyon 09 69266 FR"/>
    <s v="LMIC"/>
    <s v="ATD_024_2021 Batch 1_Redacted"/>
    <m/>
    <m/>
    <s v="French government provided figure for actual amount exported under this notification"/>
  </r>
  <r>
    <s v="a33"/>
    <x v="1"/>
    <s v="Senegal"/>
    <s v="Imidacloprid"/>
    <s v="138261-41-3"/>
    <m/>
    <m/>
    <x v="2"/>
    <n v="9.9"/>
    <n v="9.9000000000000005E-2"/>
    <d v="2020-09-03T00:00:00"/>
    <s v="200KG"/>
    <x v="2"/>
    <n v="19.8"/>
    <s v="Not provided"/>
    <s v="Pesticide"/>
    <s v="Use as Insecticide"/>
    <x v="0"/>
    <s v="Bayer CropScience S.L."/>
    <s v="Autovia A-3, km342 Quart de Poblet 46930 ES"/>
    <s v="LMIC"/>
    <s v="ATD_024_2021 Batch 1_Redacted"/>
    <m/>
    <m/>
    <m/>
  </r>
  <r>
    <s v="a34"/>
    <x v="0"/>
    <s v="Kazakhstan"/>
    <s v="Imidacloprid"/>
    <s v="138261-41-3"/>
    <m/>
    <m/>
    <x v="26"/>
    <n v="17.100000000000001"/>
    <n v="0.17100000000000001"/>
    <d v="2020-09-15T00:00:00"/>
    <s v="100KG"/>
    <x v="1"/>
    <n v="17.100000000000001"/>
    <n v="450.5"/>
    <s v="Pesticide"/>
    <s v="Use as Insecticide"/>
    <x v="0"/>
    <s v="Bayer S.A.S"/>
    <s v="16 rue Jean-Marie Leclair Lyon 09 69266 FR"/>
    <s v="LMIC"/>
    <s v="ATD_024_2021 Batch 1_Redacted"/>
    <m/>
    <m/>
    <s v="French government provided figure for actual amount exported under this notification. The government provided a total figure of 901kg of neonic active ingredient exported under 2 export notifications, a19 and a34. The figure given in Column O is an even share of that figure attributed to this notification."/>
  </r>
  <r>
    <s v="a35"/>
    <x v="0"/>
    <s v="Egypt"/>
    <s v="Imidacloprid"/>
    <s v="138261-41-3"/>
    <m/>
    <m/>
    <x v="27"/>
    <n v="10.5"/>
    <n v="0.105"/>
    <d v="2020-09-15T00:00:00"/>
    <s v="100KG"/>
    <x v="1"/>
    <n v="10.5"/>
    <n v="0"/>
    <s v="Pesticide"/>
    <s v="Use as Insecticide"/>
    <x v="0"/>
    <s v="Bayer S.A.S"/>
    <s v="16 rue Jean-Marie Leclair Lyon 09 69266 FR"/>
    <s v="LMIC"/>
    <s v="ATD_024_2021 Batch 1_Redacted"/>
    <m/>
    <m/>
    <s v="French government provided figure for actual amount exported under this notification"/>
  </r>
  <r>
    <s v="a36"/>
    <x v="2"/>
    <s v="Japan"/>
    <s v="Imidacloprid"/>
    <s v="138261-41-3"/>
    <m/>
    <m/>
    <x v="0"/>
    <n v="70"/>
    <n v="0.7"/>
    <d v="2020-09-01T00:00:00"/>
    <s v="100KG"/>
    <x v="1"/>
    <n v="70"/>
    <s v="Not provided"/>
    <s v="Pesticide"/>
    <s v="Use as Insecticide"/>
    <x v="0"/>
    <s v="Bayer AG (D)"/>
    <s v="Kaiser-Wilhelm-Allee Leverkusen 51368 DE"/>
    <s v="High income"/>
    <s v="ATD_024_2021 Batch 1_Redacted"/>
    <m/>
    <m/>
    <m/>
  </r>
  <r>
    <s v="a37"/>
    <x v="2"/>
    <s v="Turkey"/>
    <s v="Imidacloprid"/>
    <s v="138261-41-3"/>
    <m/>
    <m/>
    <x v="19"/>
    <n v="11"/>
    <n v="0.11"/>
    <d v="2020-09-02T00:00:00"/>
    <s v="500KG"/>
    <x v="4"/>
    <n v="55"/>
    <s v="Not provided"/>
    <s v="Pesticide"/>
    <s v="Use as Insecticide"/>
    <x v="0"/>
    <s v="Bayer AG (D)"/>
    <s v="Kaiser-Wilhelm-Allee Leverkusen 51368 DE"/>
    <s v="LMIC"/>
    <s v="ATD_024_2021 Batch 1_Redacted"/>
    <m/>
    <m/>
    <m/>
  </r>
  <r>
    <s v="a38"/>
    <x v="2"/>
    <s v="Colombia"/>
    <s v="Imidacloprid"/>
    <s v="138261-41-3"/>
    <m/>
    <m/>
    <x v="5"/>
    <m/>
    <n v="1"/>
    <d v="2020-09-17T00:00:00"/>
    <s v="1000KG"/>
    <x v="3"/>
    <n v="1000"/>
    <s v="Not provided"/>
    <s v="Pesticide"/>
    <s v="Use as Insecticide"/>
    <x v="0"/>
    <s v="Bayer AG (D)"/>
    <s v="Kaiser-Wilhelm-Allee Leverkusen 51368 DE"/>
    <s v="LMIC"/>
    <s v="ATD_024_2021 Batch 1_Redacted"/>
    <m/>
    <m/>
    <m/>
  </r>
  <r>
    <s v="a39"/>
    <x v="0"/>
    <s v="Russian Federation"/>
    <s v="Imidacloprid"/>
    <s v="138261-41-3"/>
    <m/>
    <m/>
    <x v="19"/>
    <n v="11"/>
    <n v="0.11"/>
    <d v="2020-09-22T00:00:00"/>
    <s v="100KG"/>
    <x v="1"/>
    <n v="11"/>
    <n v="1145"/>
    <s v="Pesticide"/>
    <s v="Use as Insecticide"/>
    <x v="0"/>
    <s v="Bayer S.A.S"/>
    <s v="16 rue Jean-Marie Leclair Lyon 09 69266 FR"/>
    <s v="LMIC"/>
    <s v="ATD_024_2021 Batch 1_Redacted"/>
    <m/>
    <m/>
    <s v="French government provided figure for actual amount exported under this notification"/>
  </r>
  <r>
    <s v="a4"/>
    <x v="0"/>
    <s v="Brazil"/>
    <s v="Imidacloprid"/>
    <s v="138261-41-3"/>
    <m/>
    <m/>
    <x v="17"/>
    <n v="0.03"/>
    <n v="2.9999999999999997E-4"/>
    <d v="2020-09-01T00:00:00"/>
    <s v="1000KG"/>
    <x v="3"/>
    <n v="0.3"/>
    <n v="5"/>
    <s v="Pesticide"/>
    <s v="Use as Insecticide"/>
    <x v="0"/>
    <s v="Bayer S.A.S"/>
    <s v="16 rue Jean-Marie Leclair Lyon 09 69266 FR"/>
    <s v="LMIC"/>
    <s v="ATD_024_2021 Batch 1_Redacted"/>
    <m/>
    <m/>
    <s v="French government provided figure for actual amount exported under this notification. The French Govt gave an overall figure of 10kg of banned neonic exported across two notifications, a4 and a43. The figure given in column O is an even share of that figure."/>
  </r>
  <r>
    <s v="a40"/>
    <x v="0"/>
    <s v="Belarus"/>
    <s v="Clothianidin"/>
    <s v="210880-92-5"/>
    <m/>
    <m/>
    <x v="6"/>
    <n v="18.600000000000001"/>
    <n v="0.18600000000000003"/>
    <d v="2020-09-14T00:00:00"/>
    <s v="100KG"/>
    <x v="1"/>
    <n v="18.600000000000001"/>
    <n v="0"/>
    <s v="Pesticide"/>
    <s v="Use as Insecticide"/>
    <x v="0"/>
    <s v="Bayer S.A.S"/>
    <s v="16 rue Jean-Marie Leclair Lyon 09 69266 FR"/>
    <s v="LMIC"/>
    <s v="ATD_024_2021 Batch 1_Redacted"/>
    <m/>
    <m/>
    <s v="French government provided figure for actual amount exported under this notification"/>
  </r>
  <r>
    <s v="a41"/>
    <x v="2"/>
    <s v="South Africa"/>
    <s v="Imidacloprid"/>
    <s v="138261-41-3"/>
    <m/>
    <m/>
    <x v="24"/>
    <n v="48"/>
    <n v="0.48"/>
    <d v="2020-09-02T00:00:00"/>
    <s v="1000KG"/>
    <x v="3"/>
    <n v="480"/>
    <s v="Not provided"/>
    <s v="Pesticide"/>
    <s v="Use as Insecticide"/>
    <x v="0"/>
    <s v="Bayer AG (D)"/>
    <s v="Kaiser-Wilhelm-Allee Leverkusen 51368 DE"/>
    <s v="LMIC"/>
    <s v="ATD_024_2021 Batch 1_Redacted"/>
    <m/>
    <m/>
    <m/>
  </r>
  <r>
    <s v="a42"/>
    <x v="2"/>
    <s v="Korea, Republic of"/>
    <s v="Imidacloprid"/>
    <s v="138261-41-3"/>
    <m/>
    <m/>
    <x v="5"/>
    <m/>
    <n v="1"/>
    <d v="2020-12-09T00:00:00"/>
    <s v="1000KG"/>
    <x v="3"/>
    <n v="1000"/>
    <s v="Not provided"/>
    <s v="Pesticide"/>
    <s v="Use as Insecticide"/>
    <x v="0"/>
    <s v="Bayer AG (D)"/>
    <s v="Kaiser-Wilhelm-Allee Leverkusen 51368 DE"/>
    <s v="High income"/>
    <s v="ATD_024_2021 Batch 1_Redacted"/>
    <m/>
    <m/>
    <m/>
  </r>
  <r>
    <s v="a43"/>
    <x v="0"/>
    <s v="Brazil"/>
    <s v="Imidacloprid"/>
    <s v="138261-41-3"/>
    <m/>
    <m/>
    <x v="28"/>
    <n v="2.15"/>
    <n v="2.1499999999999998E-2"/>
    <d v="2020-09-01T00:00:00"/>
    <s v="8018KG"/>
    <x v="10"/>
    <n v="172.38699999999997"/>
    <n v="5"/>
    <s v="Pesticide"/>
    <s v="Use as Insecticide"/>
    <x v="0"/>
    <s v="Bayer S.A.S"/>
    <s v="16 rue Jean-Marie Leclair Lyon 09 69266 FR"/>
    <s v="LMIC"/>
    <s v="ATD_024_2021 Batch 1_Redacted"/>
    <m/>
    <m/>
    <s v="French government provided figure for actual amount exported under this notification. The French Govt gave an overall figure of 10kg of banned neonic exported across two notifications, a4 and a43. The figure given in column O is an even share of that figure."/>
  </r>
  <r>
    <s v="a44"/>
    <x v="2"/>
    <s v="Guatemala"/>
    <s v="Imidacloprid"/>
    <s v="138261-41-3"/>
    <m/>
    <m/>
    <x v="29"/>
    <n v="14.4"/>
    <n v="0.14400000000000002"/>
    <d v="2020-09-02T00:00:00"/>
    <s v="100KG"/>
    <x v="1"/>
    <n v="14.400000000000002"/>
    <s v="Not provided"/>
    <s v="Pesticide"/>
    <s v="Use as Insecticide"/>
    <x v="0"/>
    <s v="Bayer AG (D)"/>
    <s v="Kaiser-Wilhelm-Allee Leverkusen 51368 DE"/>
    <s v="LMIC"/>
    <s v="ATD_024_2021 Batch 1_Redacted"/>
    <m/>
    <m/>
    <m/>
  </r>
  <r>
    <s v="a45"/>
    <x v="2"/>
    <s v="Serbia"/>
    <s v="Imidacloprid"/>
    <s v="138261-41-3"/>
    <m/>
    <m/>
    <x v="30"/>
    <n v="17.100000000000001"/>
    <n v="0.17100000000000001"/>
    <d v="2020-09-02T00:00:00"/>
    <s v="500KG"/>
    <x v="4"/>
    <n v="85.5"/>
    <s v="Not provided"/>
    <s v="Pesticide"/>
    <s v="Use as Insecticide"/>
    <x v="0"/>
    <s v="Bayer AG (D)"/>
    <s v="Kaiser-Wilhelm-Allee Leverkusen 51368 DE"/>
    <s v="LMIC"/>
    <s v="ATD_024_2021 Batch 1_Redacted"/>
    <m/>
    <m/>
    <m/>
  </r>
  <r>
    <s v="a46"/>
    <x v="0"/>
    <s v="Colombia"/>
    <s v="Imidacloprid"/>
    <s v="138261-41-3"/>
    <m/>
    <m/>
    <x v="0"/>
    <n v="70"/>
    <n v="0.7"/>
    <d v="2020-09-15T00:00:00"/>
    <s v="100KG"/>
    <x v="1"/>
    <n v="70"/>
    <n v="0"/>
    <s v="Pesticide"/>
    <s v="Use as Insecticide"/>
    <x v="0"/>
    <s v="Bayer S.A.S"/>
    <s v="16 rue Jean-Marie Leclair Lyon 09 69266 FR"/>
    <s v="LMIC"/>
    <s v="ATD_024_2021 Batch 1_Redacted"/>
    <m/>
    <m/>
    <s v="French government provided figure for actual amount exported under this notification"/>
  </r>
  <r>
    <s v="a47"/>
    <x v="0"/>
    <s v="Australia"/>
    <s v="Imidacloprid"/>
    <s v="138261-41-3"/>
    <m/>
    <m/>
    <x v="28"/>
    <n v="2.15"/>
    <n v="2.1499999999999998E-2"/>
    <d v="2020-09-01T00:00:00"/>
    <s v="168KG"/>
    <x v="11"/>
    <n v="3.6119999999999997"/>
    <n v="149.33333333333334"/>
    <s v="Pesticide"/>
    <s v="Use as Insecticide"/>
    <x v="0"/>
    <s v="Bayer S.A.S"/>
    <s v="16 rue Jean-Marie Leclair Lyon 09 69266 FR"/>
    <s v="High income"/>
    <s v="ATD_024_2021 Batch 1_Redacted"/>
    <m/>
    <m/>
    <s v="French government provided figure for actual amount exported under this notification. The government provided a total figure of 448kg of imidacloprid exported under 3 export notifications, a16, a47 and a87. The figure given in Column O is an even share of that figure attributed to this notification."/>
  </r>
  <r>
    <s v="a48"/>
    <x v="2"/>
    <s v="Peru"/>
    <s v="Imidacloprid"/>
    <s v="138261-41-3"/>
    <m/>
    <m/>
    <x v="21"/>
    <n v="30.4"/>
    <n v="0.30399999999999999"/>
    <d v="2020-09-02T00:00:00"/>
    <s v="500KG"/>
    <x v="4"/>
    <n v="152"/>
    <s v="Not provided"/>
    <s v="Pesticide"/>
    <s v="Use as Insecticide"/>
    <x v="0"/>
    <s v="Bayer AG (D)"/>
    <s v="Kaiser-Wilhelm-Allee Leverkusen 51368 DE"/>
    <s v="LMIC"/>
    <s v="ATD_024_2021 Batch 1_Redacted"/>
    <m/>
    <m/>
    <m/>
  </r>
  <r>
    <s v="a49"/>
    <x v="0"/>
    <s v="Kenya"/>
    <s v="Clothianidin"/>
    <s v="210880-92-5"/>
    <m/>
    <m/>
    <x v="31"/>
    <n v="20.84"/>
    <n v="0.2084"/>
    <d v="2020-09-15T00:00:00"/>
    <s v="100KG"/>
    <x v="1"/>
    <n v="20.84"/>
    <n v="0"/>
    <s v="Pesticide"/>
    <s v="Use as Fungicide"/>
    <x v="0"/>
    <s v="Bayer S.A.S"/>
    <s v="16 rue Jean-Marie Leclair Lyon 09 69266 FR"/>
    <s v="LMIC"/>
    <s v="ATD_024_2021 Batch 1_Redacted"/>
    <m/>
    <m/>
    <s v="French government provided figure for actual amount exported under this notification"/>
  </r>
  <r>
    <s v="a5"/>
    <x v="1"/>
    <s v="Ghana"/>
    <s v="Imidacloprid"/>
    <s v="138261-41-3"/>
    <m/>
    <m/>
    <x v="2"/>
    <n v="9.9"/>
    <n v="9.9000000000000005E-2"/>
    <d v="2020-09-03T00:00:00"/>
    <s v="500KG"/>
    <x v="4"/>
    <n v="49.5"/>
    <s v="Not provided"/>
    <s v="Pesticide"/>
    <s v="Use as Insecticide"/>
    <x v="0"/>
    <s v="Bayer CropScience S.L."/>
    <s v="Autovia A-3, km342 Quart de Poblet 46930 ES"/>
    <s v="LMIC"/>
    <s v="ATD_024_2021 Batch 1_Redacted"/>
    <m/>
    <m/>
    <m/>
  </r>
  <r>
    <s v="a50"/>
    <x v="2"/>
    <s v="United States"/>
    <s v="Clothianidin"/>
    <s v="210880-92-5"/>
    <m/>
    <m/>
    <x v="10"/>
    <m/>
    <n v="1"/>
    <d v="2020-09-01T00:00:00"/>
    <s v="1000KG"/>
    <x v="3"/>
    <n v="1000"/>
    <s v="Not provided"/>
    <s v="Pesticide"/>
    <s v="Use as Insecticide"/>
    <x v="0"/>
    <s v="Bayer AG (D)"/>
    <s v="Kaiser-Wilhelm-Allee Leverkusen 51368 DE"/>
    <s v="High income"/>
    <s v="ATD_024_2021 Batch 1_Redacted"/>
    <m/>
    <m/>
    <m/>
  </r>
  <r>
    <s v="a51"/>
    <x v="0"/>
    <s v="Russian Federation"/>
    <s v="Clothianidin"/>
    <s v="210880-92-5"/>
    <m/>
    <m/>
    <x v="9"/>
    <n v="8.9"/>
    <n v="8.900000000000001E-2"/>
    <d v="2020-09-15T00:00:00"/>
    <s v="100KG"/>
    <x v="1"/>
    <n v="8.9"/>
    <n v="0"/>
    <s v="Pesticide"/>
    <s v="Use as Insecticide"/>
    <x v="0"/>
    <s v="Bayer S.A.S"/>
    <s v="16 rue Jean-Marie Leclair Lyon 09 69266 FR"/>
    <s v="LMIC"/>
    <s v="ATD_024_2021 Batch 1_Redacted"/>
    <m/>
    <m/>
    <s v="French government provided figure for actual amount exported under this notification"/>
  </r>
  <r>
    <s v="a52"/>
    <x v="0"/>
    <s v="Argentina"/>
    <s v="Clothianidin"/>
    <s v="210880-92-5"/>
    <m/>
    <m/>
    <x v="32"/>
    <n v="21"/>
    <n v="0.21"/>
    <d v="2020-09-15T00:00:00"/>
    <s v="100KG"/>
    <x v="1"/>
    <n v="21"/>
    <n v="0"/>
    <s v="Pesticide"/>
    <s v="Use as Insecticide"/>
    <x v="0"/>
    <s v="Bayer S.A.S"/>
    <s v="16 rue Jean-Marie Leclair Lyon 09 69266 FR"/>
    <s v="LMIC"/>
    <s v="ATD_024_2021 Batch 1_Redacted"/>
    <m/>
    <m/>
    <s v="French government provided figure for actual amount exported under this notification"/>
  </r>
  <r>
    <s v="a53"/>
    <x v="0"/>
    <s v="Ukraine"/>
    <s v="Clothianidin"/>
    <s v="138261-41-3"/>
    <m/>
    <m/>
    <x v="33"/>
    <n v="18.8"/>
    <n v="0.188"/>
    <d v="2020-09-14T00:00:00"/>
    <s v="100KG"/>
    <x v="1"/>
    <n v="18.8"/>
    <n v="0"/>
    <s v="Pesticide"/>
    <s v="Use as Insecticide"/>
    <x v="0"/>
    <s v="Bayer S.A.S"/>
    <s v="16 rue Jean-Marie Leclair Lyon 09 69266 FR"/>
    <s v="LMIC"/>
    <s v="ATD_024_2021 Batch 1_Redacted"/>
    <m/>
    <m/>
    <s v="French government provided figure for actual amount exported under this notification"/>
  </r>
  <r>
    <s v="a54"/>
    <x v="2"/>
    <s v="Russian Federation"/>
    <s v="Clothianidin"/>
    <s v="210880-92-5"/>
    <m/>
    <m/>
    <x v="34"/>
    <n v="32.5"/>
    <n v="0.32500000000000001"/>
    <d v="2020-09-01T00:00:00"/>
    <s v="1000KG"/>
    <x v="3"/>
    <n v="325"/>
    <s v="Not provided"/>
    <s v="Pesticide"/>
    <s v="Use as Insecticide"/>
    <x v="0"/>
    <s v="Bayer AG (D)"/>
    <s v="Kaiser-Wilhelm-Allee Leverkusen 51368 DE"/>
    <s v="LMIC"/>
    <s v="ATD_024_2021 Batch 1_Redacted"/>
    <m/>
    <m/>
    <m/>
  </r>
  <r>
    <s v="a55"/>
    <x v="0"/>
    <s v="Serbia"/>
    <s v="Clothianidin"/>
    <s v="138261-41-3"/>
    <m/>
    <m/>
    <x v="11"/>
    <n v="13.7"/>
    <n v="0.13699999999999998"/>
    <d v="2020-09-14T00:00:00"/>
    <s v="Redacted"/>
    <x v="5"/>
    <s v="Redacted"/>
    <n v="0"/>
    <s v="Pesticide"/>
    <s v="Use as Insecticide"/>
    <x v="0"/>
    <s v="Bayer S.A.S"/>
    <s v="16 rue Jean-Marie Leclair Lyon 09 69266 FR"/>
    <s v="LMIC"/>
    <s v="ATD_024_2021 Batch 1_Redacted"/>
    <m/>
    <m/>
    <s v="French government provided figure for actual amount exported under this notification"/>
  </r>
  <r>
    <s v="a56"/>
    <x v="1"/>
    <s v="Chile"/>
    <s v="Imidacloprid"/>
    <s v="138261-41-3"/>
    <m/>
    <m/>
    <x v="4"/>
    <n v="17.100000000000001"/>
    <n v="0.17100000000000001"/>
    <d v="2020-09-03T00:00:00"/>
    <s v="500KG"/>
    <x v="4"/>
    <n v="85.5"/>
    <s v="Not provided"/>
    <s v="Pesticide"/>
    <s v="Use as Insceticide"/>
    <x v="0"/>
    <s v="Bayer CropScience S.L."/>
    <s v="Autovia A-3, km342 Quart de Poblet 46930 ES"/>
    <s v="High income"/>
    <s v="ATD_024_2021 Batch 1_Redacted"/>
    <m/>
    <m/>
    <m/>
  </r>
  <r>
    <s v="a57"/>
    <x v="2"/>
    <s v="India"/>
    <s v="Imidacloprid"/>
    <s v="138261-41-3"/>
    <m/>
    <m/>
    <x v="5"/>
    <m/>
    <n v="1"/>
    <d v="2020-11-13T00:00:00"/>
    <s v="1500KG"/>
    <x v="12"/>
    <n v="1500"/>
    <s v="Not provided"/>
    <s v="Pesticide"/>
    <s v="Use as Insecticide"/>
    <x v="0"/>
    <s v="Bayer AG (D)"/>
    <s v="Kaiser-Wilhelm-Allee Leverkusen 51368 DE"/>
    <s v="LMIC"/>
    <s v="ATD_024_2021 Batch 1_Redacted"/>
    <m/>
    <m/>
    <m/>
  </r>
  <r>
    <s v="a58"/>
    <x v="2"/>
    <s v="Indonesia"/>
    <s v="Imidacloprid"/>
    <s v="138261-41-3"/>
    <m/>
    <m/>
    <x v="5"/>
    <m/>
    <n v="1"/>
    <d v="2020-11-03T00:00:00"/>
    <s v="15000KG"/>
    <x v="13"/>
    <n v="15000"/>
    <s v="Not provided"/>
    <s v="Pesticide"/>
    <s v="Use as Insecticide"/>
    <x v="0"/>
    <s v="Bayer AG (D)"/>
    <s v="Kaiser-Wilhelm-Allee Leverkusen 51368 DE"/>
    <s v="LMIC"/>
    <s v="ATD_024_2021 Batch 1_Redacted"/>
    <m/>
    <m/>
    <m/>
  </r>
  <r>
    <s v="a59"/>
    <x v="0"/>
    <s v="Iraq"/>
    <s v="Imidacloprid"/>
    <s v="138261-41-3"/>
    <m/>
    <m/>
    <x v="28"/>
    <n v="2.15"/>
    <n v="2.1499999999999998E-2"/>
    <d v="2020-09-01T00:00:00"/>
    <s v="1000KG"/>
    <x v="3"/>
    <n v="21.5"/>
    <n v="0"/>
    <s v="Pesticide"/>
    <s v="Use as Insecticide"/>
    <x v="0"/>
    <s v="Bayer S.A.S"/>
    <s v="16 rue Jean-Marie Leclair Lyon 09 69266 FR"/>
    <s v="LMIC"/>
    <s v="ATD_024_2021 Batch 1_Redacted"/>
    <m/>
    <m/>
    <s v="French government provided figure for actual amount exported under this notification"/>
  </r>
  <r>
    <s v="a6"/>
    <x v="2"/>
    <s v="United States"/>
    <s v="Imidacloprid"/>
    <s v="138261-41-3"/>
    <m/>
    <m/>
    <x v="5"/>
    <m/>
    <n v="1"/>
    <d v="2020-09-01T00:00:00"/>
    <s v="1000KG"/>
    <x v="3"/>
    <n v="1000"/>
    <s v="Not provided"/>
    <s v="Pesticide"/>
    <s v="Use as Insecticide"/>
    <x v="0"/>
    <s v="Bayer AG (D)"/>
    <s v="Kaiser-Wilhelm-Allee Leverkusen 51368 DE"/>
    <s v="High income"/>
    <s v="ATD_024_2021 Batch 1_Redacted"/>
    <m/>
    <m/>
    <m/>
  </r>
  <r>
    <s v="a60"/>
    <x v="2"/>
    <s v="Colombia"/>
    <s v="Imidacloprid"/>
    <s v="138261-41-3"/>
    <m/>
    <m/>
    <x v="24"/>
    <n v="48"/>
    <n v="0.48"/>
    <d v="2020-09-02T00:00:00"/>
    <s v="500KG"/>
    <x v="4"/>
    <n v="240"/>
    <s v="Not provided"/>
    <s v="Pesticide"/>
    <s v="Use as Insecticide"/>
    <x v="0"/>
    <s v="Bayer AG (D)"/>
    <s v="Kaiser-Wilhelm-Allee Leverkusen 51368 DE"/>
    <s v="LMIC"/>
    <s v="ATD_024_2021 Batch 1_Redacted"/>
    <m/>
    <m/>
    <m/>
  </r>
  <r>
    <s v="a61"/>
    <x v="2"/>
    <s v="Singapore"/>
    <s v="Imidacloprid"/>
    <s v="138261-41-3"/>
    <m/>
    <m/>
    <x v="5"/>
    <m/>
    <n v="1"/>
    <d v="2020-11-24T00:00:00"/>
    <s v="20000KG"/>
    <x v="14"/>
    <n v="20000"/>
    <s v="Not provided"/>
    <s v="Pesticide"/>
    <s v="Use as Insecticide"/>
    <x v="0"/>
    <s v="Bayer AG (D)"/>
    <s v="Kaiser-Wilhelm-Allee Leverkusen 51368 DE"/>
    <s v="High income"/>
    <s v="ATD_024_2021 Batch 1_Redacted"/>
    <m/>
    <m/>
    <m/>
  </r>
  <r>
    <s v="a62"/>
    <x v="1"/>
    <s v="Cuba"/>
    <s v="Imidacloprid"/>
    <s v="138261-41-3"/>
    <m/>
    <m/>
    <x v="29"/>
    <n v="14.4"/>
    <n v="0.14400000000000002"/>
    <d v="2020-09-04T00:00:00"/>
    <s v="100KG"/>
    <x v="1"/>
    <n v="14.400000000000002"/>
    <s v="Not provided"/>
    <s v="Pesticide"/>
    <s v="Use as Insecticide"/>
    <x v="0"/>
    <s v="Bayer CropScience S.L."/>
    <s v="Autovia A-3, km342 Quart de Poblet 46930 ES"/>
    <s v="LMIC"/>
    <s v="ATD_024_2021 Batch 1_Redacted"/>
    <m/>
    <m/>
    <m/>
  </r>
  <r>
    <s v="a63"/>
    <x v="1"/>
    <s v="Algeria"/>
    <s v="Imidacloprid"/>
    <s v="138261-41-3"/>
    <m/>
    <m/>
    <x v="15"/>
    <n v="19.399999999999999"/>
    <n v="0.19399999999999998"/>
    <d v="2020-09-03T00:00:00"/>
    <s v="200KG"/>
    <x v="2"/>
    <n v="38.799999999999997"/>
    <s v="Not provided"/>
    <s v="Pesticide"/>
    <s v="Use as Insecticide"/>
    <x v="0"/>
    <s v="Bayer CropScience S.L."/>
    <s v="Autovia A-3, km342 Quart de Poblet 46930 ES"/>
    <s v="LMIC"/>
    <s v="ATD_024_2021 Batch 1_Redacted"/>
    <m/>
    <m/>
    <m/>
  </r>
  <r>
    <s v="a64"/>
    <x v="0"/>
    <s v="South Africa"/>
    <s v="Imidacloprid"/>
    <s v="138261-41-3"/>
    <m/>
    <m/>
    <x v="0"/>
    <n v="70"/>
    <n v="0.7"/>
    <d v="2020-09-22T00:00:00"/>
    <s v="100KG"/>
    <x v="1"/>
    <n v="70"/>
    <n v="7249"/>
    <s v="Pesticide"/>
    <s v="Use as Insecticide"/>
    <x v="0"/>
    <s v="Bayer S.A.S"/>
    <s v="16 rue Jean-Marie Leclair Lyon 09 69266 FR"/>
    <s v="LMIC"/>
    <s v="ATD_024_2021 Batch 1_Redacted"/>
    <m/>
    <m/>
    <s v="French government provided figure for actual amount exported under this notification. Govt gave an overall figure of 14,498kg of active ingredient across two notifications, a107 and a 64. Figure given in Column O is an even share of that amount."/>
  </r>
  <r>
    <s v="a65"/>
    <x v="2"/>
    <s v="Brazil"/>
    <s v="Clothianidin"/>
    <s v="210880-92-5"/>
    <m/>
    <m/>
    <x v="10"/>
    <m/>
    <n v="1"/>
    <d v="2020-09-01T00:00:00"/>
    <s v="1000KG"/>
    <x v="3"/>
    <n v="1000"/>
    <s v="Not provided"/>
    <s v="Pesticide"/>
    <s v="Use as Insecticide"/>
    <x v="0"/>
    <s v="Bayer AG (D)"/>
    <s v="Kaiser-Wilhelm-Allee Leverkusen 51368 DE"/>
    <s v="LMIC"/>
    <s v="ATD_024_2021 Batch 1_Redacted"/>
    <m/>
    <m/>
    <m/>
  </r>
  <r>
    <s v="a66"/>
    <x v="0"/>
    <s v="Serbia"/>
    <s v="Imidacloprid"/>
    <s v="138261-41-3"/>
    <m/>
    <m/>
    <x v="0"/>
    <n v="70"/>
    <n v="0.7"/>
    <d v="2020-11-17T00:00:00"/>
    <s v="200KG"/>
    <x v="2"/>
    <n v="140"/>
    <n v="140"/>
    <s v="Pesticide"/>
    <s v="Use as Insecticide"/>
    <x v="0"/>
    <s v="Bayer S.A.S"/>
    <s v="16 rue Jean-Marie Leclair Lyon 09 69266 FR"/>
    <s v="LMIC"/>
    <s v="ATD_024_2021 Batch 1_Redacted"/>
    <m/>
    <m/>
    <s v="French government provided figure for actual amount exported under this notification"/>
  </r>
  <r>
    <s v="a67"/>
    <x v="0"/>
    <s v="United States"/>
    <s v="Imidacloprid"/>
    <s v="138261-41-3"/>
    <m/>
    <m/>
    <x v="14"/>
    <n v="20"/>
    <n v="0.2"/>
    <d v="2020-09-01T00:00:00"/>
    <s v="3000KG"/>
    <x v="15"/>
    <n v="600"/>
    <n v="335"/>
    <s v="Pesticide"/>
    <s v="Use as Insecticide"/>
    <x v="0"/>
    <s v="Bayer S.A.S"/>
    <s v="16 rue Jean-Marie Leclair Lyon 09 69266 FR"/>
    <s v="High income"/>
    <s v="ATD_024_2021 Batch 1_Redacted"/>
    <m/>
    <m/>
    <s v="French government provided figure for actual amount exported under this notification"/>
  </r>
  <r>
    <s v="a68"/>
    <x v="0"/>
    <s v="Algeria"/>
    <s v="Clothianidin"/>
    <s v="210880-92-5"/>
    <m/>
    <m/>
    <x v="35"/>
    <n v="8.9"/>
    <n v="8.900000000000001E-2"/>
    <d v="2020-09-14T00:00:00"/>
    <s v="100KG"/>
    <x v="1"/>
    <n v="8.9"/>
    <n v="0"/>
    <s v="Pesticide"/>
    <s v="Use as Insecticide"/>
    <x v="0"/>
    <s v="Bayer S.A.S"/>
    <s v="16 rue Jean-Marie Leclair Lyon 09 69266 FR"/>
    <s v="LMIC"/>
    <s v="ATD_024_2021 Batch 1_Redacted"/>
    <m/>
    <m/>
    <s v="French government provided figure for actual amount exported under this notification"/>
  </r>
  <r>
    <s v="a69"/>
    <x v="0"/>
    <s v="Turkey"/>
    <s v="Imidacloprid"/>
    <s v="138261-41-3"/>
    <m/>
    <m/>
    <x v="36"/>
    <n v="0.05"/>
    <n v="5.0000000000000001E-4"/>
    <d v="2020-09-01T00:00:00"/>
    <s v="3000KG"/>
    <x v="15"/>
    <n v="1.5"/>
    <n v="450"/>
    <s v="Pesticide"/>
    <s v="Use as Insecticide"/>
    <x v="0"/>
    <s v="Bayer S.A.S"/>
    <s v="16 rue Jean-Marie Leclair Lyon 09 69266 FR"/>
    <s v="LMIC"/>
    <s v="ATD_024_2021 Batch 1_Redacted"/>
    <m/>
    <m/>
    <s v="French government provided figure for actual amount exported under this notification. The government provided an overall figure of 900kg of neonic active ingredient across two notifications, a69 and a99. The figure given in column O is an even share of that weight."/>
  </r>
  <r>
    <s v="a7"/>
    <x v="1"/>
    <s v="Kenya"/>
    <s v="Imidacloprid"/>
    <s v="138261-41-3"/>
    <m/>
    <m/>
    <x v="2"/>
    <n v="9.9"/>
    <n v="9.9000000000000005E-2"/>
    <d v="2020-09-03T00:00:00"/>
    <s v="100KG"/>
    <x v="1"/>
    <n v="9.9"/>
    <s v="Not provided"/>
    <s v="Pesticide"/>
    <s v="Use as Insecticide"/>
    <x v="0"/>
    <s v="Bayer CropScience S.L."/>
    <s v="Autovia A-3, km342 Quart de Poblet 46930 ES"/>
    <s v="LMIC"/>
    <s v="ATD_024_2021 Batch 1_Redacted"/>
    <m/>
    <m/>
    <m/>
  </r>
  <r>
    <s v="a70"/>
    <x v="2"/>
    <s v="Thailand"/>
    <s v="Imidacloprid"/>
    <s v="138261-41-3"/>
    <m/>
    <m/>
    <x v="22"/>
    <n v="18.2"/>
    <n v="0.182"/>
    <d v="2020-09-01T00:00:00"/>
    <s v="500KG"/>
    <x v="4"/>
    <n v="91"/>
    <s v="Not provided"/>
    <s v="Pesticide"/>
    <s v="Use as Insecticide"/>
    <x v="0"/>
    <s v="Bayer AG (D)"/>
    <s v="Kaiser-Wilhelm-Allee Leverkusen 51368 DE"/>
    <s v="LMIC"/>
    <s v="ATD_024_2021 Batch 1_Redacted"/>
    <m/>
    <m/>
    <m/>
  </r>
  <r>
    <s v="a71"/>
    <x v="2"/>
    <s v="South Africa"/>
    <s v="Imidacloprid"/>
    <s v="138261-41-3"/>
    <m/>
    <m/>
    <x v="2"/>
    <n v="9.9"/>
    <n v="9.9000000000000005E-2"/>
    <d v="2020-09-02T00:00:00"/>
    <s v="100KG"/>
    <x v="1"/>
    <n v="9.9"/>
    <s v="Not provided"/>
    <s v="Pesticide"/>
    <s v="Use as Insecticide"/>
    <x v="0"/>
    <s v="Bayer AG (D)"/>
    <s v="Kaiser-Wilhelm-Allee Leverkusen 51368 DE"/>
    <s v="LMIC"/>
    <s v="ATD_024_2021 Batch 1_Redacted"/>
    <m/>
    <m/>
    <m/>
  </r>
  <r>
    <s v="a72"/>
    <x v="0"/>
    <s v="Ukraine"/>
    <s v="Imidacloprid"/>
    <s v="138261-41-3"/>
    <m/>
    <m/>
    <x v="37"/>
    <n v="9.3000000000000007"/>
    <n v="9.3000000000000013E-2"/>
    <d v="2020-09-15T00:00:00"/>
    <s v="100KG"/>
    <x v="1"/>
    <n v="9.3000000000000007"/>
    <n v="6749.5"/>
    <s v="Pesticide"/>
    <s v="Use as Insecticide"/>
    <x v="0"/>
    <s v="Bayer S.A.S"/>
    <s v="16 rue Jean-Marie Leclair Lyon 09 69266 FR"/>
    <s v="LMIC"/>
    <s v="ATD_024_2021 Batch 1_Redacted"/>
    <m/>
    <m/>
    <s v="French government provided figure for actual amount exported under this notification"/>
  </r>
  <r>
    <s v="a73"/>
    <x v="0"/>
    <s v="Kazakhstan"/>
    <s v="Clothianidin"/>
    <s v="210880-92-5"/>
    <m/>
    <m/>
    <x v="6"/>
    <n v="18.600000000000001"/>
    <n v="0.18600000000000003"/>
    <d v="2020-09-14T00:00:00"/>
    <s v="100KG"/>
    <x v="1"/>
    <n v="18.600000000000001"/>
    <n v="0"/>
    <s v="Pesticide"/>
    <s v="Use as Insecticide"/>
    <x v="0"/>
    <s v="Bayer S.A.S"/>
    <s v="16 rue Jean-Marie Leclair Lyon 09 69266 FR"/>
    <s v="LMIC"/>
    <s v="ATD_024_2021 Batch 1_Redacted"/>
    <m/>
    <m/>
    <s v="French government provided figure for actual amount exported under this notification"/>
  </r>
  <r>
    <s v="a74"/>
    <x v="0"/>
    <s v="Peru"/>
    <s v="Imidacloprid"/>
    <s v="138261-41-3"/>
    <m/>
    <m/>
    <x v="0"/>
    <n v="70"/>
    <n v="0.7"/>
    <d v="2020-09-15T00:00:00"/>
    <s v="100KG"/>
    <x v="1"/>
    <n v="70"/>
    <n v="168"/>
    <s v="Pesticide"/>
    <s v="Use as Insecticide"/>
    <x v="0"/>
    <s v="Bayer S.A.S"/>
    <s v="16 rue Jean-Marie Leclair Lyon 09 69266 FR"/>
    <s v="LMIC"/>
    <s v="ATD_024_2021 Batch 1_Redacted"/>
    <m/>
    <m/>
    <s v="French government provided figure for actual amount exported under this notification. The the govt gave a total figure of 336kg of neonic active ingredient divided between two notifications, a74 and a91. The figure given in Column O is an even share of that weight."/>
  </r>
  <r>
    <s v="a75"/>
    <x v="1"/>
    <s v="Tunisia"/>
    <s v="Imidacloprid"/>
    <s v="138261-41-3"/>
    <m/>
    <m/>
    <x v="15"/>
    <n v="19.399999999999999"/>
    <n v="0.19399999999999998"/>
    <d v="2020-09-03T00:00:00"/>
    <s v="200KG"/>
    <x v="2"/>
    <n v="38.799999999999997"/>
    <s v="Not provided"/>
    <s v="Pesticide"/>
    <s v="Use as Insecticide"/>
    <x v="0"/>
    <s v="Bayer CropScience S.L."/>
    <s v="Autovia A-3, km342 Quart de Poblet 46930 ES"/>
    <s v="LMIC"/>
    <s v="ATD_024_2021 Batch 1_Redacted"/>
    <m/>
    <m/>
    <m/>
  </r>
  <r>
    <s v="a76"/>
    <x v="2"/>
    <s v="Guatemala"/>
    <s v="Imidacloprid"/>
    <s v="138261-41-3"/>
    <m/>
    <m/>
    <x v="5"/>
    <m/>
    <n v="1"/>
    <d v="2020-09-17T00:00:00"/>
    <s v="1000KG"/>
    <x v="3"/>
    <n v="1000"/>
    <s v="Not provided"/>
    <s v="Pesticide"/>
    <s v="Use as Insecticide"/>
    <x v="0"/>
    <s v="Bayer AG (D)"/>
    <s v="Kaiser-Wilhelm-Allee Leverkusen 51368 DE"/>
    <s v="LMIC"/>
    <s v="ATD_024_2021 Batch 1_Redacted"/>
    <m/>
    <m/>
    <m/>
  </r>
  <r>
    <s v="a77"/>
    <x v="2"/>
    <s v="South Africa"/>
    <s v="Imidacloprid"/>
    <s v="138261-41-3"/>
    <m/>
    <m/>
    <x v="22"/>
    <n v="18.2"/>
    <n v="0.182"/>
    <d v="2020-09-01T00:00:00"/>
    <s v="100KG"/>
    <x v="1"/>
    <n v="18.2"/>
    <s v="Not provided"/>
    <s v="Pesticide"/>
    <s v="Use as Insecticide"/>
    <x v="0"/>
    <s v="Bayer AG (D)"/>
    <s v="Kaiser-Wilhelm-Allee Leverkusen 51368 DE"/>
    <s v="LMIC"/>
    <s v="ATD_024_2021 Batch 1_Redacted"/>
    <m/>
    <m/>
    <m/>
  </r>
  <r>
    <s v="a78"/>
    <x v="0"/>
    <s v="Chile"/>
    <s v="Imidacloprid"/>
    <s v="138261-41-3"/>
    <m/>
    <m/>
    <x v="29"/>
    <n v="14.4"/>
    <n v="0.14400000000000002"/>
    <d v="2020-09-15T00:00:00"/>
    <s v="100KG"/>
    <x v="1"/>
    <n v="14.400000000000002"/>
    <n v="691.33333333333337"/>
    <s v="Pesticide"/>
    <s v="Use as Insecticide"/>
    <x v="0"/>
    <s v="Bayer S.A.S"/>
    <s v="16 rue Jean-Marie Leclair Lyon 09 69266 FR"/>
    <s v="High income"/>
    <s v="ATD_024_2021 Batch 1_Redacted"/>
    <m/>
    <m/>
    <s v="French government provided figure for actual amount exported under this notification. The government provided a total figure of 2074kg of neonic exported under 3 export notifications, a78, a83 and a95. The figure given in Column O is an even share of that figure attributed to this notification."/>
  </r>
  <r>
    <s v="a79"/>
    <x v="1"/>
    <s v="South Africa"/>
    <s v="Imidacloprid"/>
    <s v="138261-41-3"/>
    <m/>
    <m/>
    <x v="2"/>
    <n v="9.9"/>
    <n v="9.9000000000000005E-2"/>
    <d v="2020-09-03T00:00:00"/>
    <s v="200KG"/>
    <x v="2"/>
    <n v="19.8"/>
    <s v="Not provided"/>
    <s v="Pesticide"/>
    <s v="Use as Insecticide"/>
    <x v="0"/>
    <s v="Bayer CropScience S.L."/>
    <s v="Autovia A-3, km342 Quart de Poblet 46930 ES"/>
    <s v="LMIC"/>
    <s v="ATD_024_2021 Batch 1_Redacted"/>
    <m/>
    <m/>
    <m/>
  </r>
  <r>
    <s v="a8"/>
    <x v="0"/>
    <s v="Cuba"/>
    <s v="Imidacloprid"/>
    <s v="138261-41-3"/>
    <m/>
    <m/>
    <x v="29"/>
    <n v="14.4"/>
    <n v="0.14400000000000002"/>
    <d v="2020-09-24T00:00:00"/>
    <s v="100KG"/>
    <x v="1"/>
    <n v="14.400000000000002"/>
    <n v="0"/>
    <s v="Pesticide"/>
    <s v="Use as Insecticide"/>
    <x v="0"/>
    <s v="Bayer S.A.S"/>
    <s v="16 rue Jean-Marie Leclair Lyon 09 69266 FR"/>
    <s v="LMIC"/>
    <s v="ATD_024_2021 Batch 1_Redacted"/>
    <m/>
    <m/>
    <s v="French government provided figure for actual amount exported under this notification"/>
  </r>
  <r>
    <s v="a80"/>
    <x v="0"/>
    <s v="Cuba"/>
    <s v="Imidacloprid"/>
    <s v="138261-41-3"/>
    <m/>
    <m/>
    <x v="8"/>
    <n v="20.3"/>
    <n v="0.20300000000000001"/>
    <d v="2020-09-15T00:00:00"/>
    <s v="100KG"/>
    <x v="1"/>
    <n v="20.3"/>
    <n v="0"/>
    <s v="Pesticide"/>
    <s v="Use as Insecticide"/>
    <x v="0"/>
    <s v="Bayer S.A.S"/>
    <s v="16 rue Jean-Marie Leclair Lyon 09 69266 FR"/>
    <s v="LMIC"/>
    <s v="ATD_024_2021 Batch 1_Redacted"/>
    <m/>
    <m/>
    <s v="French government provided figure for actual amount exported under this notification"/>
  </r>
  <r>
    <s v="a81"/>
    <x v="0"/>
    <s v="Russian Federation"/>
    <s v="Clothianidin"/>
    <s v="210880-92-5"/>
    <m/>
    <m/>
    <x v="38"/>
    <n v="21"/>
    <n v="0.21"/>
    <d v="2020-09-14T00:00:00"/>
    <s v="100KG"/>
    <x v="1"/>
    <n v="21"/>
    <n v="2268"/>
    <s v="Pesticide"/>
    <s v="Use as Insecticide"/>
    <x v="0"/>
    <s v="Bayer S.A.S"/>
    <s v="16 rue Jean-Marie Leclair Lyon 09 69266 FR"/>
    <s v="LMIC"/>
    <s v="ATD_024_2021 Batch 1_Redacted"/>
    <m/>
    <m/>
    <s v="French government provided figure for actual amount exported under this notification. The government provided a total figure of 4536kg of neonic active ingredient exported under 2 export notifications, a106 and a81. The figure given in Column O is an even share of that figure."/>
  </r>
  <r>
    <s v="a82"/>
    <x v="1"/>
    <s v="Tunisia"/>
    <s v="Imidacloprid"/>
    <s v="138261-41-3"/>
    <m/>
    <m/>
    <x v="30"/>
    <n v="17.100000000000001"/>
    <n v="0.17100000000000001"/>
    <d v="2020-09-03T00:00:00"/>
    <s v="500KG"/>
    <x v="4"/>
    <n v="85.5"/>
    <s v="Not provided"/>
    <s v="Pesticide"/>
    <s v="Use as Insecticide"/>
    <x v="0"/>
    <s v="Bayer CropScience S.L."/>
    <s v="Autovia A-3, km342 Quart de Poblet 46930 ES"/>
    <s v="LMIC"/>
    <s v="ATD_024_2021 Batch 1_Redacted"/>
    <m/>
    <m/>
    <m/>
  </r>
  <r>
    <s v="a83"/>
    <x v="0"/>
    <s v="Chile"/>
    <s v="Imidacloprid"/>
    <s v="138261-41-3"/>
    <m/>
    <m/>
    <x v="24"/>
    <n v="48"/>
    <n v="0.48"/>
    <d v="2020-09-15T00:00:00"/>
    <s v="100KG"/>
    <x v="1"/>
    <n v="48"/>
    <n v="691.33333333333337"/>
    <s v="Pesticide"/>
    <s v="Use as Insecticide"/>
    <x v="0"/>
    <s v="Bayer S.A.S"/>
    <s v="16 rue Jean-Marie Leclair Lyon 09 69266 FR"/>
    <s v="High income"/>
    <s v="ATD_024_2021 Batch 1_Redacted"/>
    <m/>
    <m/>
    <s v="French government provided figure for actual amount exported under this notification. The government provided a total figure of 2074kg of neonic exported under 3 export notifications, a78, a83 and a95. The figure given in Column O is an even share of that figure attributed to this notification."/>
  </r>
  <r>
    <s v="a84"/>
    <x v="1"/>
    <s v="Benin"/>
    <s v="Imidacloprid"/>
    <s v="138261-41-3"/>
    <m/>
    <m/>
    <x v="2"/>
    <n v="9.9"/>
    <n v="9.9000000000000005E-2"/>
    <d v="2020-09-03T00:00:00"/>
    <s v="100KG"/>
    <x v="1"/>
    <n v="9.9"/>
    <s v="Not provided"/>
    <s v="Pesticide"/>
    <s v="Use as Insecticide"/>
    <x v="0"/>
    <s v="Bayer CropScience S.L."/>
    <s v="Autovia A-3, km342 Quart de Poblet 46930 ES"/>
    <s v="LMIC"/>
    <s v="ATD_024_2021 Batch 1_Redacted"/>
    <m/>
    <m/>
    <m/>
  </r>
  <r>
    <s v="a85"/>
    <x v="1"/>
    <s v="Guatemala"/>
    <s v="Imidacloprid"/>
    <s v="138261-41-3"/>
    <m/>
    <m/>
    <x v="3"/>
    <n v="70"/>
    <n v="0.7"/>
    <d v="2020-09-17T00:00:00"/>
    <s v="100KG"/>
    <x v="1"/>
    <n v="70"/>
    <s v="Not provided"/>
    <s v="Pesticide"/>
    <s v="Use as Insecticide"/>
    <x v="0"/>
    <s v="Bayer CropScience S.L."/>
    <s v="Autovia A-3, km342 Quart de Poblet 46930 ES"/>
    <s v="LMIC"/>
    <s v="ATD_024_2021 Batch 1_Redacted"/>
    <m/>
    <m/>
    <m/>
  </r>
  <r>
    <s v="a86"/>
    <x v="2"/>
    <s v="Guatemala"/>
    <s v="Clothianidin"/>
    <s v="210880-92-5"/>
    <m/>
    <m/>
    <x v="10"/>
    <m/>
    <n v="1"/>
    <d v="2020-09-01T00:00:00"/>
    <s v="1000KG"/>
    <x v="3"/>
    <n v="1000"/>
    <s v="Not provided"/>
    <s v="Pesticide"/>
    <s v="Use as Insecticide"/>
    <x v="0"/>
    <s v="Bayer AG (D)"/>
    <s v="Kaiser-Wilhelm-Allee Leverkusen 51368 DE"/>
    <s v="LMIC"/>
    <s v="ATD_024_2021 Batch 1_Redacted"/>
    <m/>
    <m/>
    <m/>
  </r>
  <r>
    <s v="a87"/>
    <x v="0"/>
    <s v="Australia"/>
    <s v="Imidacloprid"/>
    <s v="138261-41-3"/>
    <m/>
    <m/>
    <x v="14"/>
    <n v="20"/>
    <n v="0.2"/>
    <d v="2020-09-01T00:00:00"/>
    <s v="4608KG"/>
    <x v="16"/>
    <n v="921.6"/>
    <n v="149.33333333333334"/>
    <s v="Pesticide"/>
    <s v="Use as Insecticide"/>
    <x v="0"/>
    <s v="Bayer S.A.S"/>
    <s v="16 rue Jean-Marie Leclair Lyon 09 69266 FR"/>
    <s v="High income"/>
    <s v="ATD_024_2021 Batch 1_Redacted"/>
    <m/>
    <m/>
    <s v="French government provided figure for actual amount exported under this notification. The government provided a total figure of 448kg of imidacloprid exported under 3 export notifications, a16, a47 and a87. The figure given in Column O is an even share of that figure attributed to this notification."/>
  </r>
  <r>
    <s v="a88"/>
    <x v="2"/>
    <s v="Jordan"/>
    <s v="Imidacloprid"/>
    <s v="138261-41-3"/>
    <m/>
    <m/>
    <x v="30"/>
    <n v="17.100000000000001"/>
    <n v="0.17100000000000001"/>
    <d v="2020-09-02T00:00:00"/>
    <s v="50KG"/>
    <x v="17"/>
    <n v="8.5500000000000007"/>
    <s v="Not provided"/>
    <s v="Pesticide"/>
    <s v="Use as Insecticide"/>
    <x v="0"/>
    <s v="Bayer AG (D)"/>
    <s v="Kaiser-Wilhelm-Allee Leverkusen 51368 DE"/>
    <s v="LMIC"/>
    <s v="ATD_024_2021 Batch 1_Redacted"/>
    <m/>
    <m/>
    <m/>
  </r>
  <r>
    <s v="a89"/>
    <x v="2"/>
    <s v="Turkey"/>
    <s v="Imidacloprid"/>
    <s v="138261-41-3"/>
    <m/>
    <m/>
    <x v="24"/>
    <n v="48"/>
    <n v="0.48"/>
    <d v="2020-09-02T00:00:00"/>
    <s v="500KG"/>
    <x v="4"/>
    <n v="240"/>
    <s v="Not provided"/>
    <s v="Pesticide"/>
    <s v="Use as Insecticide"/>
    <x v="0"/>
    <s v="Bayer AG (D)"/>
    <s v="Kaiser-Wilhelm-Allee Leverkusen 51368 DE"/>
    <s v="LMIC"/>
    <s v="ATD_024_2021 Batch 1_Redacted"/>
    <m/>
    <m/>
    <m/>
  </r>
  <r>
    <s v="a9"/>
    <x v="0"/>
    <s v="Kazakhstan"/>
    <s v="Imidacloprid"/>
    <s v="138261-41-3"/>
    <m/>
    <m/>
    <x v="8"/>
    <n v="20.3"/>
    <n v="0.20300000000000001"/>
    <d v="2020-09-15T00:00:00"/>
    <s v="100KG"/>
    <x v="1"/>
    <n v="20.3"/>
    <n v="0"/>
    <s v="Pesticide"/>
    <s v="Use as Insecticide"/>
    <x v="0"/>
    <s v="Bayer S.A.S"/>
    <s v="16 rue Jean-Marie Leclair Lyon 09 69266 FR"/>
    <s v="LMIC"/>
    <s v="ATD_024_2021 Batch 1_Redacted"/>
    <m/>
    <m/>
    <s v="French government provided figure for actual amount exported under this notification"/>
  </r>
  <r>
    <s v="a90"/>
    <x v="2"/>
    <s v="Kenya"/>
    <s v="Imidacloprid"/>
    <s v="138261-41-3"/>
    <m/>
    <m/>
    <x v="39"/>
    <n v="29.9"/>
    <n v="0.29899999999999999"/>
    <d v="2020-09-02T00:00:00"/>
    <s v="100KG"/>
    <x v="1"/>
    <n v="29.9"/>
    <s v="Not provided"/>
    <s v="Pesticide"/>
    <s v="Use as Insecticide"/>
    <x v="0"/>
    <s v="Bayer AG (D)"/>
    <s v="Kaiser-Wilhelm-Allee Leverkusen 51368 DE"/>
    <s v="LMIC"/>
    <s v="ATD_024_2021 Batch 1_Redacted"/>
    <m/>
    <m/>
    <m/>
  </r>
  <r>
    <s v="a91"/>
    <x v="0"/>
    <s v="Peru"/>
    <s v="Imidacloprid"/>
    <s v="138261-41-3"/>
    <m/>
    <m/>
    <x v="21"/>
    <n v="30.4"/>
    <n v="0.30399999999999999"/>
    <d v="2020-09-15T00:00:00"/>
    <s v="100KG"/>
    <x v="1"/>
    <n v="30.4"/>
    <n v="168"/>
    <s v="Pesticide"/>
    <s v="Use as Insecticide"/>
    <x v="0"/>
    <s v="Bayer S.A.S"/>
    <s v="16 rue Jean-Marie Leclair Lyon 09 69266 FR"/>
    <s v="LMIC"/>
    <s v="ATD_024_2021 Batch 1_Redacted"/>
    <m/>
    <m/>
    <s v="French government provided figure for actual amount exported under this notification. The the govt gave a total figure of 336kg of neonic active ingredient divided between two notifications, a74 and a91. The figure given in Column O is an even share of that weight."/>
  </r>
  <r>
    <s v="a92"/>
    <x v="0"/>
    <s v="Israel"/>
    <s v="Imidacloprid"/>
    <s v="138261-41-3"/>
    <m/>
    <m/>
    <x v="40"/>
    <n v="21"/>
    <n v="0.21"/>
    <d v="2020-09-14T00:00:00"/>
    <s v="946L"/>
    <x v="18"/>
    <n v="198.66"/>
    <n v="0"/>
    <s v="Pesticide"/>
    <s v="Use as Insecticide"/>
    <x v="0"/>
    <s v="Bayer S.A.S"/>
    <s v="16 rue Jean-Marie Leclair Lyon 09 69266 FR"/>
    <s v="High income"/>
    <s v="ATD_024_2021 Batch 1_Redacted"/>
    <m/>
    <m/>
    <s v="French government provided figure for actual amount exported under this notification"/>
  </r>
  <r>
    <s v="a93"/>
    <x v="0"/>
    <s v="Egypt"/>
    <s v="Imidacloprid"/>
    <s v="138261-41-3"/>
    <m/>
    <m/>
    <x v="15"/>
    <n v="19.399999999999999"/>
    <n v="0.19399999999999998"/>
    <d v="2020-09-15T00:00:00"/>
    <s v="100KG"/>
    <x v="1"/>
    <n v="19.399999999999999"/>
    <n v="0"/>
    <s v="Pesticide"/>
    <s v="Use as Insecticide"/>
    <x v="0"/>
    <s v="Bayer S.A.S"/>
    <s v="16 rue Jean-Marie Leclair Lyon 09 69266 FR"/>
    <s v="LMIC"/>
    <s v="ATD_024_2021 Batch 1_Redacted"/>
    <m/>
    <m/>
    <s v="French government provided figure for actual amount exported under this notification"/>
  </r>
  <r>
    <s v="a94"/>
    <x v="2"/>
    <s v="Russian Federation"/>
    <s v="Clothianidin"/>
    <s v="210880-92-5"/>
    <m/>
    <m/>
    <x v="41"/>
    <n v="47.6"/>
    <n v="0.47600000000000003"/>
    <d v="2020-09-24T00:00:00"/>
    <s v="1000L"/>
    <x v="3"/>
    <n v="476.00000000000006"/>
    <s v="Not provided"/>
    <s v="Pesticide"/>
    <s v="Use as Insecticide"/>
    <x v="0"/>
    <s v="Bayer AG (D)"/>
    <s v="Kaiser-Wilhelm-Allee Leverkusen 51368 DE"/>
    <s v="LMIC"/>
    <s v="ATD_024_2021 Batch 1_Redacted"/>
    <m/>
    <m/>
    <m/>
  </r>
  <r>
    <s v="a95"/>
    <x v="0"/>
    <s v="China"/>
    <s v="Imidacloprid"/>
    <s v="138261-41-3"/>
    <m/>
    <m/>
    <x v="28"/>
    <n v="2.15"/>
    <n v="2.1499999999999998E-2"/>
    <d v="2020-09-01T00:00:00"/>
    <s v="35000KG"/>
    <x v="19"/>
    <n v="752.49999999999989"/>
    <n v="691.33333333333337"/>
    <s v="Pesticide"/>
    <s v="Use as Insecticide"/>
    <x v="0"/>
    <s v="Bayer S.A.S"/>
    <s v="16 rue Jean-Marie Leclair Lyon 09 69266 FR"/>
    <s v="LMIC"/>
    <s v="ATD_024_2021 Batch 1_Redacted"/>
    <m/>
    <m/>
    <s v="French government provided figure for actual amount exported under this notification. The government provided a total figure of 2074kg of neonic exported under 3 export notifications, a78, a83 and a95. The figure given in Column O is an even share of that figure attributed to this notification."/>
  </r>
  <r>
    <s v="a96"/>
    <x v="2"/>
    <s v="Turkey"/>
    <s v="Imidacloprid"/>
    <s v="138261-41-3"/>
    <m/>
    <m/>
    <x v="0"/>
    <n v="70"/>
    <n v="0.7"/>
    <d v="2020-09-01T00:00:00"/>
    <s v="100KG"/>
    <x v="1"/>
    <n v="70"/>
    <s v="Not provided"/>
    <s v="Pesticide"/>
    <s v="Use as Insecticide"/>
    <x v="0"/>
    <s v="Bayer AG (D)"/>
    <s v="Kaiser-Wilhelm-Allee Leverkusen 51368 DE"/>
    <s v="LMIC"/>
    <s v="ATD_024_2021 Batch 1_Redacted"/>
    <m/>
    <m/>
    <m/>
  </r>
  <r>
    <s v="a97"/>
    <x v="2"/>
    <s v="Russian Federation"/>
    <s v="Imidacloprid"/>
    <s v="138261-41-3"/>
    <m/>
    <m/>
    <x v="5"/>
    <m/>
    <n v="1"/>
    <d v="2020-11-03T00:00:00"/>
    <s v="500KG"/>
    <x v="4"/>
    <n v="500"/>
    <s v="Not provided"/>
    <s v="Pesticide"/>
    <s v="Use as Insecticide"/>
    <x v="0"/>
    <s v="Bayer AG (D)"/>
    <s v="Kaiser-Wilhelm-Allee Leverkusen 51368 DE"/>
    <s v="LMIC"/>
    <s v="ATD_024_2021 Batch 1_Redacted"/>
    <m/>
    <m/>
    <m/>
  </r>
  <r>
    <s v="a98"/>
    <x v="2"/>
    <s v="Sri Lanka"/>
    <s v="Imidacloprid"/>
    <s v="138261-41-3"/>
    <m/>
    <m/>
    <x v="30"/>
    <n v="17.100000000000001"/>
    <n v="0.17100000000000001"/>
    <d v="2020-09-02T00:00:00"/>
    <s v="100KG"/>
    <x v="1"/>
    <n v="17.100000000000001"/>
    <s v="Not provided"/>
    <s v="Pesticide"/>
    <s v="Use as Insecticide"/>
    <x v="0"/>
    <s v="Bayer AG (D)"/>
    <s v="Kaiser-Wilhelm-Allee Leverkusen 51368 DE"/>
    <s v="LMIC"/>
    <s v="ATD_024_2021 Batch 1_Redacted"/>
    <m/>
    <m/>
    <m/>
  </r>
  <r>
    <s v="a99"/>
    <x v="0"/>
    <s v="Turkey"/>
    <s v="Imidacloprid"/>
    <s v="138261-41-3"/>
    <m/>
    <m/>
    <x v="42"/>
    <n v="9.9"/>
    <n v="9.9000000000000005E-2"/>
    <d v="2020-09-15T00:00:00"/>
    <s v="100KG"/>
    <x v="1"/>
    <n v="9.9"/>
    <n v="450"/>
    <s v="Pesticide"/>
    <s v="Use as Insecticide"/>
    <x v="0"/>
    <s v="Bayer S.A.S"/>
    <s v="16 rue Jean-Marie Leclair Lyon 09 69266 FR"/>
    <s v="LMIC"/>
    <s v="ATD_024_2021 Batch 1_Redacted"/>
    <m/>
    <m/>
    <s v="French government provided figure for actual amount exported under this notification. The government provided an overall figure of 900kg of neonic active ingredient across two notifications, a69 and a99. The figure given in column O is an even share of that weight."/>
  </r>
  <r>
    <s v="b1"/>
    <x v="3"/>
    <s v="Egypt"/>
    <s v="Thiamethoxam"/>
    <s v="153719-23-4"/>
    <m/>
    <s v="MIXTURE"/>
    <x v="43"/>
    <n v="25"/>
    <n v="0.25"/>
    <m/>
    <s v="6016KG"/>
    <x v="20"/>
    <n v="1504"/>
    <s v="Not provided"/>
    <s v="Category: Pesticide Pesticide use: Insecticide"/>
    <m/>
    <x v="1"/>
    <s v="Syngenta Hellas AEBE"/>
    <s v="Anthousas Avenue Anthousa - Attiki 153 49 GR"/>
    <s v="LMIC"/>
    <s v="ATD_002_2021_Part 2"/>
    <n v="1"/>
    <s v="There are two excel conversion files that were combined in this row ATD_002_2021_Part 2 - 0001 and ATD_002_2021_Part 2 - 0002"/>
    <m/>
  </r>
  <r>
    <s v="b103"/>
    <x v="0"/>
    <s v="Morocco"/>
    <s v="Thiamethoxam"/>
    <s v="153719-23-4"/>
    <m/>
    <s v="MIXTURE"/>
    <x v="44"/>
    <n v="22.6"/>
    <n v="0.22600000000000001"/>
    <m/>
    <s v="600L"/>
    <x v="21"/>
    <n v="135.6"/>
    <s v="Not provided"/>
    <s v="Category: Pesticide Pesticide use: Insecticide"/>
    <m/>
    <x v="1"/>
    <s v="Syngenta Production France SAS"/>
    <s v="55, rue du Fond du Vai Saint-Pierre-La-Garenne 27600 FR"/>
    <s v="LMIC"/>
    <s v="ATD_002_2021_Part 2"/>
    <n v="3"/>
    <s v="Excel conversion file for this page is named ATD_002_2021_Part 2 - 0004"/>
    <m/>
  </r>
  <r>
    <s v="b104"/>
    <x v="3"/>
    <s v="Iran, Islamic Republic of"/>
    <s v="Thiamethoxam"/>
    <s v="153719-23-4"/>
    <m/>
    <s v="MIXTURE"/>
    <x v="45"/>
    <n v="21.6"/>
    <n v="0.21600000000000003"/>
    <m/>
    <s v="8320L"/>
    <x v="22"/>
    <n v="1797.1200000000001"/>
    <s v="Not provided"/>
    <s v="Category: Pesticide Pesticide use: Insecticide"/>
    <m/>
    <x v="1"/>
    <s v="Syngenta Hellas AEBE"/>
    <s v="Anthousas Avenue Anthousa - Attiki 153 49 GR"/>
    <s v="LMIC"/>
    <s v="ATD_002_2021_Part 2"/>
    <n v="3"/>
    <s v="Excel conversion file for this page is named ATD_002_2021_Part 2 - 0004"/>
    <m/>
  </r>
  <r>
    <s v="b105"/>
    <x v="3"/>
    <s v="Kazakhstan"/>
    <s v="Thiamethoxam"/>
    <s v="153719-23-4"/>
    <m/>
    <s v="MIXTURE"/>
    <x v="46"/>
    <n v="25"/>
    <n v="0.25"/>
    <m/>
    <s v="500KG"/>
    <x v="4"/>
    <n v="125"/>
    <s v="Not provided"/>
    <s v="Category. Pesticide Pesticide use: Insecticide"/>
    <m/>
    <x v="1"/>
    <s v="Syngenta Hellas AEBE"/>
    <s v="Anthousas Avenue Anthousa - Attiki 153 49 GR"/>
    <s v="LMIC"/>
    <s v="ATD_002_2021_Part 2"/>
    <n v="3"/>
    <s v="Excel conversion file for this page is named ATD_002_2021_Part 2 - 0004"/>
    <m/>
  </r>
  <r>
    <s v="b107"/>
    <x v="4"/>
    <s v="Iran, Islamic Republic of"/>
    <s v="Thiamethoxam"/>
    <s v="153719-23-4"/>
    <m/>
    <s v="MIXTURE"/>
    <x v="46"/>
    <s v="&gt;= 25 - &lt; 30"/>
    <n v="0.27500000000000002"/>
    <m/>
    <s v="140KG"/>
    <x v="23"/>
    <n v="38.5"/>
    <s v="Not provided"/>
    <s v="Category: Pesticide Pesticide use: Insecticide"/>
    <m/>
    <x v="1"/>
    <s v="Syngenta Kft"/>
    <s v="Aliz u.2 Budapest 1117 HU"/>
    <s v="LMIC"/>
    <s v="ATD_002_2021_Part 2"/>
    <n v="3"/>
    <s v="Excel conversion file for this page is named ATD_002_2021_Part 2 - 0004"/>
    <m/>
  </r>
  <r>
    <s v="b108"/>
    <x v="3"/>
    <s v="Armenia"/>
    <s v="Thiamethoxam"/>
    <s v="153719-23-4"/>
    <m/>
    <s v="MIXTURE"/>
    <x v="47"/>
    <n v="12.62"/>
    <n v="0.12619999999999998"/>
    <m/>
    <s v="480KG"/>
    <x v="24"/>
    <n v="60.575999999999993"/>
    <s v="Not provided"/>
    <s v="Category: Pesticide Pesticide use: Insecticide"/>
    <m/>
    <x v="1"/>
    <s v="Syngenta Hellas AEBE"/>
    <s v="Anthousas Avenue Anthousa - Attiki 153 49 GR"/>
    <s v="LMIC"/>
    <s v="ATD_002_2021_Part 2"/>
    <n v="3"/>
    <s v="Excel conversion file for this page is named ATD_002_2021_Part 2 - 0004"/>
    <m/>
  </r>
  <r>
    <s v="b111"/>
    <x v="5"/>
    <s v="Brazil"/>
    <s v="Thiamethoxam"/>
    <s v="153719-23-4"/>
    <m/>
    <s v="MIXTURE"/>
    <x v="48"/>
    <n v="14.1"/>
    <n v="0.14099999999999999"/>
    <m/>
    <s v="2200000L"/>
    <x v="25"/>
    <n v="310199.99999999994"/>
    <s v="Not provided"/>
    <s v="Category: Pesticide Pesticide use: Insecticide"/>
    <m/>
    <x v="1"/>
    <s v="Syngenta Crop Protection NV"/>
    <s v="Louizalaan 489 Brussel 1050 BE"/>
    <s v="LMIC"/>
    <s v="ATD_002_2021_Part 2"/>
    <n v="3"/>
    <s v="Excel conversion file for this page is named ATD_002_2021_Part 2 - 0004"/>
    <m/>
  </r>
  <r>
    <s v="b112"/>
    <x v="0"/>
    <s v="Kyrgyzstan"/>
    <s v="Thiamethoxam"/>
    <s v="153719-23-4"/>
    <m/>
    <s v="MIXTURE"/>
    <x v="49"/>
    <n v="14.1"/>
    <n v="0.14099999999999999"/>
    <m/>
    <s v="480L"/>
    <x v="24"/>
    <n v="67.679999999999993"/>
    <s v="Not provided"/>
    <s v="Category: Pesticide Pesticide use: Insecticide"/>
    <m/>
    <x v="1"/>
    <s v="Syngenta Production France SAS"/>
    <s v="55, rue du Fond du Vai Saint-Pierre-La-Garenne 27600 FR"/>
    <s v="LMIC"/>
    <s v="ATD_002_2021_Part 2"/>
    <n v="3"/>
    <s v="Excel conversion file for this page is named ATD_002_2021_Part 2 - 0004"/>
    <m/>
  </r>
  <r>
    <s v="b114"/>
    <x v="0"/>
    <s v="Serbia"/>
    <s v="Thiamethoxam"/>
    <s v="153719-23-4"/>
    <m/>
    <s v="MIXTURE"/>
    <x v="50"/>
    <n v="29.8"/>
    <n v="0.29799999999999999"/>
    <m/>
    <s v="3000L"/>
    <x v="15"/>
    <n v="894"/>
    <s v="Not provided"/>
    <s v="Insecticide"/>
    <m/>
    <x v="1"/>
    <s v="Syngenta Production France SAS"/>
    <s v="55, rue du Fond du Vai Saint-Pierre-La-Garenne 27600 FR"/>
    <s v="LMIC"/>
    <s v="ATD_002_2021_Part 2"/>
    <n v="3"/>
    <s v="Excel conversion file for this page is named ATD_002_2021_Part 2 - 0004"/>
    <m/>
  </r>
  <r>
    <s v="b115"/>
    <x v="0"/>
    <s v="Algeria"/>
    <s v="Thiamethoxam"/>
    <s v="153719-23-4"/>
    <m/>
    <s v="MIXTURE"/>
    <x v="51"/>
    <n v="14.1"/>
    <n v="0.14099999999999999"/>
    <m/>
    <s v="2400L"/>
    <x v="26"/>
    <n v="338.4"/>
    <s v="Not provided"/>
    <s v="Category: Pesticide Pesticide use: Insecticide"/>
    <m/>
    <x v="1"/>
    <s v="Syngenta Production France SAS"/>
    <s v="55, rue du Fond du Vai Saint-Pierre-La-Garenne 27600 FR"/>
    <s v="LMIC"/>
    <s v="ATD_002_2021_Part 2"/>
    <n v="3"/>
    <s v="Excel conversion file for this page is named ATD_002_2021_Part 2 - 0004"/>
    <m/>
  </r>
  <r>
    <s v="b117"/>
    <x v="0"/>
    <s v="Japan"/>
    <s v="Thiamethoxam"/>
    <s v="153719-23-4"/>
    <m/>
    <s v="MIXTURE"/>
    <x v="52"/>
    <n v="24"/>
    <n v="0.24"/>
    <m/>
    <s v="12800L"/>
    <x v="27"/>
    <n v="3072"/>
    <s v="Not provided"/>
    <s v="Category: Pesticide Pesticide use: Insecticide"/>
    <m/>
    <x v="1"/>
    <s v="Syngenta Production France SAS"/>
    <s v="55, rue du Fond du Vai Saint-Pierre-La-Garenne 27600 FR"/>
    <s v="High income"/>
    <s v="ATD_002_2021_Part 2"/>
    <n v="3"/>
    <s v="Excel conversion file for this page is named ATD_002_2021_Part 2 - 0004"/>
    <m/>
  </r>
  <r>
    <s v="b118"/>
    <x v="1"/>
    <s v="Chile"/>
    <s v="Thiamethoxam"/>
    <s v="153719-23-4"/>
    <m/>
    <s v="MIXTURE"/>
    <x v="53"/>
    <n v="17.8"/>
    <n v="0.17800000000000002"/>
    <m/>
    <s v="3300L"/>
    <x v="28"/>
    <n v="587.40000000000009"/>
    <s v="Not provided"/>
    <s v="Category: Pesticide Pesticide use: Insecticide"/>
    <m/>
    <x v="1"/>
    <s v="Syngenta Espana S.A."/>
    <s v="Ribera del Loira Madrid 28042 ES"/>
    <s v="High income"/>
    <s v="ATD_002_2021_Part 2"/>
    <n v="3"/>
    <s v="Excel conversion file for this page is named ATD_002_2021_Part 2 - 0004"/>
    <m/>
  </r>
  <r>
    <s v="b119"/>
    <x v="0"/>
    <s v="Morocco"/>
    <s v="Thiamethoxam"/>
    <s v="153719-23-4"/>
    <m/>
    <s v="MIXTURE"/>
    <x v="49"/>
    <n v="12.62"/>
    <n v="0.12619999999999998"/>
    <m/>
    <s v="200L"/>
    <x v="2"/>
    <n v="25.239999999999995"/>
    <s v="Not provided"/>
    <s v="Insecticide"/>
    <m/>
    <x v="1"/>
    <s v="Syngenta Production France SAS"/>
    <s v="55, rue du Fond du Vai Saint-Pierre-La-Garenne 27600 FR"/>
    <s v="LMIC"/>
    <s v="ATD_002_2021_Part 2"/>
    <n v="3"/>
    <s v="Excel conversion file for this page is named ATD_002_2021_Part 2 - 0004"/>
    <m/>
  </r>
  <r>
    <s v="b12"/>
    <x v="3"/>
    <s v="Turkey"/>
    <s v="Thiamethoxam"/>
    <s v="153719-23-4"/>
    <m/>
    <s v="MIXTURE"/>
    <x v="54"/>
    <n v="17.57"/>
    <n v="0.1757"/>
    <m/>
    <s v="2520L"/>
    <x v="29"/>
    <n v="442.76400000000001"/>
    <s v="Not provided"/>
    <s v="Insecticide"/>
    <m/>
    <x v="1"/>
    <s v="Syngenta Hellas AEBE"/>
    <s v="Anthousas Avenue Anthousa - Attiki 153 49 GR"/>
    <s v="LMIC"/>
    <s v="ATD_002_2021_Part 2"/>
    <n v="1"/>
    <s v="There are two excel conversion files that were combined in this row ATD_002_2021_Part 2 - 0001 and ATD_002_2021_Part 2 - 0002"/>
    <m/>
  </r>
  <r>
    <s v="b120"/>
    <x v="0"/>
    <s v="Zambia"/>
    <s v="Thiamethoxam"/>
    <s v="153719-23-4"/>
    <m/>
    <s v="MIXTURE"/>
    <x v="44"/>
    <n v="22.6"/>
    <n v="0.22600000000000001"/>
    <m/>
    <s v="300L"/>
    <x v="0"/>
    <n v="67.8"/>
    <s v="Not provided"/>
    <s v="Category: Pesticide Pesticide use: Insecticide"/>
    <m/>
    <x v="1"/>
    <s v="Syngenta Production France SAS"/>
    <s v="55, rue du Fond du Vai Saint-Pierre-La-Garenne 27600 FR"/>
    <s v="LMIC"/>
    <s v="ATD_002_2021_Part 2"/>
    <n v="3"/>
    <s v="Excel conversion file for this page is named ATD_002_2021_Part 2 - 0004"/>
    <m/>
  </r>
  <r>
    <s v="b121"/>
    <x v="4"/>
    <s v="Armenia"/>
    <s v="Thiamethoxam"/>
    <s v="153719-23-4"/>
    <m/>
    <s v="MIXTURE"/>
    <x v="46"/>
    <s v="&gt;= 25 - &lt; 30"/>
    <n v="0.27500000000000002"/>
    <m/>
    <s v="140KG"/>
    <x v="23"/>
    <n v="38.5"/>
    <s v="Not provided"/>
    <s v="Category. Pesticide Pesticide use: Insecticide"/>
    <m/>
    <x v="1"/>
    <s v="Syngenta Kft"/>
    <s v="Aliz u.2 Budapest 1117 HU"/>
    <s v="LMIC"/>
    <s v="ATD_002_2021_Part 2"/>
    <n v="3"/>
    <s v="Excel conversion file for this page is named ATD_002_2021_Part 2 - 0004"/>
    <m/>
  </r>
  <r>
    <s v="b124"/>
    <x v="3"/>
    <s v="United Arab Emirates"/>
    <s v="Thiamethoxam"/>
    <s v="153719-23-4"/>
    <m/>
    <s v="MIXTURE"/>
    <x v="55"/>
    <n v="15.24"/>
    <n v="0.15240000000000001"/>
    <m/>
    <s v="1440L"/>
    <x v="30"/>
    <n v="219.45600000000002"/>
    <s v="Not provided"/>
    <s v="Category: Pesticide Pesticide use: Insecticide"/>
    <m/>
    <x v="1"/>
    <s v="Syngenta Hellas AEBE"/>
    <s v="Anthousas Avenue Anthousa - Attiki 153 49 GR"/>
    <s v="High income"/>
    <s v="ATD_002_2021_Part 2"/>
    <n v="3"/>
    <s v="Excel conversion file for this page is named ATD_002_2021_Part 2 - 0004"/>
    <m/>
  </r>
  <r>
    <s v="b125"/>
    <x v="0"/>
    <s v="Ukraine"/>
    <s v="Thiamethoxam"/>
    <s v="153719-23-4"/>
    <m/>
    <s v="MIXTURE"/>
    <x v="56"/>
    <n v="48"/>
    <n v="0.48"/>
    <m/>
    <s v="1920L"/>
    <x v="31"/>
    <n v="921.59999999999991"/>
    <s v="Not provided"/>
    <s v="Category: Pesticide Pesticide use: Insecticide"/>
    <m/>
    <x v="1"/>
    <s v="Syngenta Production France SAS"/>
    <s v="55, rue du Fond du Vai Saint-Pierre-La-Garenne 27600 FR"/>
    <s v="LMIC"/>
    <s v="ATD_002_2021_Part 2"/>
    <n v="3"/>
    <s v="Excel conversion file for this page is named ATD_002_2021_Part 2 - 0004"/>
    <m/>
  </r>
  <r>
    <s v="b126"/>
    <x v="3"/>
    <s v="Ghana"/>
    <s v="Thiamethoxam"/>
    <s v="153719-23-4"/>
    <m/>
    <s v="MIXTURE"/>
    <x v="52"/>
    <n v="24"/>
    <n v="0.24"/>
    <m/>
    <s v="49920L"/>
    <x v="32"/>
    <n v="11980.8"/>
    <s v="Not provided"/>
    <s v="Category: Pesticide Pesticide use. Insecticide"/>
    <m/>
    <x v="1"/>
    <s v="Syngenta Hellas AEBE"/>
    <s v="Anthousas Avenue Anthousa - Attiki 153 49 GR"/>
    <s v="LMIC"/>
    <s v="ATD_002_2021_Part 2"/>
    <n v="3"/>
    <s v="Excel conversion file for this page is named ATD_002_2021_Part 2 - 0004"/>
    <m/>
  </r>
  <r>
    <s v="b127"/>
    <x v="6"/>
    <s v="Taiwan"/>
    <s v="Thiamethoxam"/>
    <s v="153719-23-4"/>
    <m/>
    <s v="MIXTURE"/>
    <x v="46"/>
    <n v="25"/>
    <n v="0.25"/>
    <m/>
    <s v="1000KG"/>
    <x v="3"/>
    <n v="250"/>
    <s v="Not provided"/>
    <s v="Category. Pesticide Pesticide use. Insecticide"/>
    <m/>
    <x v="1"/>
    <s v="Syngenta Agro GmbH"/>
    <s v="Anton-Baumgartner-Strasse 125/2/3/1 Wien 1230 AT"/>
    <s v="High income"/>
    <s v="ATD_002_2021_Part 2"/>
    <n v="3"/>
    <s v="Excel conversion file for this page is named ATD_002_2021_Part 2 - 0004"/>
    <m/>
  </r>
  <r>
    <s v="b129"/>
    <x v="3"/>
    <s v="Egypt"/>
    <s v="Thiamethoxam"/>
    <s v="153719-23-4"/>
    <m/>
    <s v="MIXTURE"/>
    <x v="57"/>
    <n v="25"/>
    <n v="0.25"/>
    <m/>
    <s v="240L"/>
    <x v="33"/>
    <n v="60"/>
    <s v="Not provided"/>
    <s v="Category: Pesticide Pesticide use: Insecticide"/>
    <m/>
    <x v="1"/>
    <s v="Syngenta Hellas AEBE"/>
    <s v="Anthousas Avenue Anthousa - Attiki 153 49 GR"/>
    <s v="LMIC"/>
    <s v="ATD_002_2021_Part 2"/>
    <n v="3"/>
    <s v="Excel conversion file for this page is named ATD_002_2021_Part 2 - 0004"/>
    <m/>
  </r>
  <r>
    <s v="b13"/>
    <x v="1"/>
    <s v="China"/>
    <s v="Thiamethoxam"/>
    <s v="153719-23-4"/>
    <m/>
    <s v="MIXTURE"/>
    <x v="58"/>
    <n v="22.83"/>
    <n v="0.22829999999999998"/>
    <m/>
    <s v="800L"/>
    <x v="34"/>
    <n v="182.64"/>
    <s v="Not provided"/>
    <s v="Category: Pesticide Pesticide use: Insecticide"/>
    <m/>
    <x v="1"/>
    <s v="Syngenta Espana SA"/>
    <s v="Ribera del Loira Madrid 28042 ES"/>
    <s v="LMIC"/>
    <s v="ATD_002_2021_Part 2"/>
    <n v="1"/>
    <s v="There are two excel conversion files that were combined in this row ATD_002_2021_Part 2 - 0001 and ATD_002_2021_Part 2 - 0002"/>
    <m/>
  </r>
  <r>
    <s v="b131"/>
    <x v="0"/>
    <s v="Pakistan"/>
    <s v="Thiamethoxam"/>
    <s v="153719-23-4"/>
    <m/>
    <s v="MIXTURE"/>
    <x v="59"/>
    <n v="17.57"/>
    <n v="0.1757"/>
    <m/>
    <s v="16000L"/>
    <x v="35"/>
    <n v="2811.2"/>
    <s v="Not provided"/>
    <s v="Category: Pesticide Pesticide use: Insecticide"/>
    <m/>
    <x v="1"/>
    <s v="Syngenta Production France SAS"/>
    <s v="55, rue du Fond du Vai Saint-Pierre-La-Garenne 27600 FR"/>
    <s v="LMIC"/>
    <s v="ATD_002_2021_Part 2"/>
    <n v="3"/>
    <s v="Excel conversion file for this page is named ATD_002_2021_Part 2 - 0004"/>
    <m/>
  </r>
  <r>
    <s v="b133"/>
    <x v="1"/>
    <s v="Argentina"/>
    <s v="Thiamethoxam"/>
    <s v="153719-23-4"/>
    <m/>
    <s v="MIXTURE"/>
    <x v="60"/>
    <n v="22.97"/>
    <n v="0.22969999999999999"/>
    <m/>
    <s v="3840L"/>
    <x v="36"/>
    <n v="882.048"/>
    <s v="Not provided"/>
    <s v="Category: Pesticide Pesticide use: Insecticide"/>
    <m/>
    <x v="1"/>
    <s v="Syngenta Espana S.A."/>
    <s v="Ribera del Loira Madrid 28042 ES"/>
    <s v="LMIC"/>
    <s v="ATD_002_2021_Part 2"/>
    <n v="3"/>
    <s v="Excel conversion file for this page is named ATD_002_2021_Part 2 - 0004"/>
    <m/>
  </r>
  <r>
    <s v="b134"/>
    <x v="3"/>
    <s v="Iran, Islamic Republic of"/>
    <s v="Thiamethoxam"/>
    <s v="153719-23-4"/>
    <m/>
    <s v="MIXTURE"/>
    <x v="61"/>
    <n v="15.24"/>
    <n v="0.15240000000000001"/>
    <m/>
    <s v="8726L"/>
    <x v="37"/>
    <n v="1329.8424"/>
    <s v="Not provided"/>
    <s v="Category: Pesticide Pesticide use: Insecticide"/>
    <m/>
    <x v="1"/>
    <s v="Syngenta Hellas AEBE"/>
    <s v="Anthousas Avenue Anthousa - Attiki 153 49 GR"/>
    <s v="LMIC"/>
    <s v="ATD_002_2021_Part 2"/>
    <n v="4"/>
    <s v="Excel conversion file for this page is named ATD_002_2021_Part 2 - 0005 - this conversion was edited by hand to remove some inaccuracies in the conversion"/>
    <m/>
  </r>
  <r>
    <s v="b135"/>
    <x v="1"/>
    <s v="Russian Federation"/>
    <s v="Thiamethoxam"/>
    <s v="153719-23-4"/>
    <m/>
    <s v="MIXTURE"/>
    <x v="56"/>
    <n v="48"/>
    <n v="0.48"/>
    <m/>
    <s v="6600L"/>
    <x v="38"/>
    <n v="3168"/>
    <s v="Not provided"/>
    <s v="Category: Pesticide Pesticide use: Insecticide"/>
    <m/>
    <x v="1"/>
    <s v="Syngenta Espana S.A."/>
    <s v="Ribera del Loira Madrid 28042 ES"/>
    <s v="LMIC"/>
    <s v="ATD_002_2021_Part 2"/>
    <n v="4"/>
    <s v="Excel conversion file for this page is named ATD_002_2021_Part 2 - 0005 - this conversion was edited by hand to remove some inaccuracies in the conversion"/>
    <m/>
  </r>
  <r>
    <s v="b137"/>
    <x v="3"/>
    <s v="Tunisia"/>
    <s v="Thiamethoxam"/>
    <s v="153719-23-4"/>
    <m/>
    <s v="MIXTURE"/>
    <x v="54"/>
    <n v="17.57"/>
    <n v="0.1757"/>
    <m/>
    <s v="1080L"/>
    <x v="39"/>
    <n v="189.756"/>
    <s v="Not provided"/>
    <s v="Category: Pesticide Pesticide use: Insecticide"/>
    <m/>
    <x v="1"/>
    <s v="Syngenta Hellas AEBE"/>
    <s v="Anthousas Avenue Anthousa - Attiki 153 49 GR"/>
    <s v="LMIC"/>
    <s v="ATD_002_2021_Part 2"/>
    <n v="4"/>
    <s v="Excel conversion file for this page is named ATD_002_2021_Part 2 - 0005 - this conversion was edited by hand to remove some inaccuracies in the conversion"/>
    <m/>
  </r>
  <r>
    <s v="b138"/>
    <x v="1"/>
    <s v="Ukraine"/>
    <s v="Thiamethoxam"/>
    <s v="153719-23-4"/>
    <m/>
    <s v="MIXTURE"/>
    <x v="56"/>
    <n v="48"/>
    <n v="0.48"/>
    <m/>
    <s v="4820L"/>
    <x v="40"/>
    <n v="2313.6"/>
    <s v="Not provided"/>
    <s v="Category: Pesticide Pesticide use: Insecticide"/>
    <m/>
    <x v="1"/>
    <s v="Syngenta Espana S.A."/>
    <s v="Ribera del Loira Madrid 28042 ES"/>
    <s v="LMIC"/>
    <s v="ATD_002_2021_Part 2"/>
    <n v="4"/>
    <s v="Excel conversion file for this page is named ATD_002_2021_Part 2 - 0005 - this conversion was edited by hand to remove some inaccuracies in the conversion"/>
    <m/>
  </r>
  <r>
    <s v="b139"/>
    <x v="0"/>
    <s v="Israel"/>
    <s v="Thiamethoxam"/>
    <s v="153719-23-4"/>
    <m/>
    <s v="MIXTURE"/>
    <x v="54"/>
    <n v="20"/>
    <n v="0.2"/>
    <m/>
    <s v="480L"/>
    <x v="24"/>
    <n v="96"/>
    <s v="Not provided"/>
    <s v="Category: Pesticide Pesticide use: Insecticide"/>
    <m/>
    <x v="1"/>
    <s v="Syngenta Production France SAS"/>
    <s v="55, rue du Fond du Vai Saint-Pierre-La-Garenne 27600 FR"/>
    <s v="High income"/>
    <s v="ATD_002_2021_Part 2"/>
    <n v="4"/>
    <s v="Excel conversion file for this page is named ATD_002_2021_Part 2 - 0005 - this conversion was edited by hand to remove some inaccuracies in the conversion"/>
    <m/>
  </r>
  <r>
    <s v="b14"/>
    <x v="0"/>
    <s v="Russian Federation"/>
    <s v="Thiamethoxam"/>
    <s v="153719-23-4"/>
    <m/>
    <s v="MIXTURE"/>
    <x v="62"/>
    <n v="24.3"/>
    <n v="0.24299999999999999"/>
    <m/>
    <s v="12000L"/>
    <x v="41"/>
    <n v="2916"/>
    <s v="Not provided"/>
    <s v="Category: Pesticide Pesticide use: Insecticide"/>
    <m/>
    <x v="1"/>
    <s v="Syngenta Production France SAS"/>
    <s v="55, rue du Fond du Vai Saint-Pierre-La-Garenne 27600 FR"/>
    <s v="LMIC"/>
    <s v="ATD_002_2021_Part 2"/>
    <n v="1"/>
    <s v="There are two excel conversion files that were combined in this row ATD_002_2021_Part 2 - 0001 and ATD_002_2021_Part 2 - 0002"/>
    <m/>
  </r>
  <r>
    <s v="b140"/>
    <x v="1"/>
    <s v="Azerbaijan"/>
    <s v="Thiamethoxam"/>
    <s v="153719-23-4"/>
    <m/>
    <s v="MIXTURE"/>
    <x v="63"/>
    <n v="22.63"/>
    <n v="0.2263"/>
    <m/>
    <s v="2400L"/>
    <x v="26"/>
    <n v="543.12"/>
    <s v="Not provided"/>
    <s v="Category: Pesticide Pesticide use: Insecticide"/>
    <m/>
    <x v="1"/>
    <s v="Syngenta Espana S.A."/>
    <s v="Ribera del Loira Madrid 28042 ES"/>
    <s v="LMIC"/>
    <s v="ATD_002_2021_Part 2"/>
    <n v="4"/>
    <s v="Excel conversion file for this page is named ATD_002_2021_Part 2 - 0005 - this conversion was edited by hand to remove some inaccuracies in the conversion"/>
    <m/>
  </r>
  <r>
    <s v="b141"/>
    <x v="0"/>
    <s v="Russian Federation"/>
    <s v="Thiamethoxam"/>
    <s v="153719-23-4"/>
    <m/>
    <s v="MIXTURE"/>
    <x v="63"/>
    <n v="22.63"/>
    <n v="0.2263"/>
    <m/>
    <s v="8118L"/>
    <x v="42"/>
    <n v="1837.1034"/>
    <s v="Not provided"/>
    <s v="Category: Pesticide Pesticide use: Insecticide"/>
    <m/>
    <x v="1"/>
    <s v="Syngenta Production France SAS"/>
    <s v="55, rue du Fond du Vai Saint-Pierre-La-Garenne 27600 FR"/>
    <s v="LMIC"/>
    <s v="ATD_002_2021_Part 2"/>
    <n v="4"/>
    <s v="Excel conversion file for this page is named ATD_002_2021_Part 2 - 0005 - this conversion was edited by hand to remove some inaccuracies in the conversion"/>
    <m/>
  </r>
  <r>
    <s v="b142"/>
    <x v="1"/>
    <s v="Paraguay"/>
    <s v="Thiamethoxam"/>
    <s v="153719-23-4"/>
    <m/>
    <s v="MIXTURE"/>
    <x v="64"/>
    <n v="18.5"/>
    <n v="0.185"/>
    <m/>
    <s v="13000L"/>
    <x v="43"/>
    <n v="2405"/>
    <s v="Not provided"/>
    <s v="Insecticide"/>
    <m/>
    <x v="1"/>
    <s v="Syngenta Espana S.A."/>
    <s v="Ribera del Loira Madrid 28042 ES"/>
    <s v="LMIC"/>
    <s v="ATD_002_2021_Part 2"/>
    <n v="4"/>
    <s v="Excel conversion file for this page is named ATD_002_2021_Part 2 - 0005 - this conversion was edited by hand to remove some inaccuracies in the conversion"/>
    <m/>
  </r>
  <r>
    <s v="b146"/>
    <x v="3"/>
    <s v="Iraq"/>
    <s v="Thiamethoxam"/>
    <s v="153719-23-4"/>
    <m/>
    <s v="MIXTURE"/>
    <x v="52"/>
    <n v="24"/>
    <n v="0.24"/>
    <m/>
    <s v="780L"/>
    <x v="44"/>
    <n v="187.2"/>
    <s v="Not provided"/>
    <s v="Category: Pesticide Pesticide use: Insecticide"/>
    <m/>
    <x v="1"/>
    <s v="Syngenta Hellas AEBE"/>
    <s v="Anthousas Avenue Anthousa - Attiki 153 49 GR"/>
    <s v="LMIC"/>
    <s v="ATD_002_2021_Part 2"/>
    <n v="4"/>
    <s v="Excel conversion file for this page is named ATD_002_2021_Part 2 - 0005 - this conversion was edited by hand to remove some inaccuracies in the conversion"/>
    <m/>
  </r>
  <r>
    <s v="b147"/>
    <x v="1"/>
    <s v="Kazakhstan"/>
    <s v="Thiamethoxam"/>
    <s v="153719-23-4"/>
    <m/>
    <s v="MIXTURE"/>
    <x v="65"/>
    <n v="11.47"/>
    <n v="0.11470000000000001"/>
    <m/>
    <s v="1000L"/>
    <x v="3"/>
    <n v="114.70000000000002"/>
    <s v="Not provided"/>
    <s v="Category: Pesticide Pesticide use: Insecticide"/>
    <m/>
    <x v="1"/>
    <s v="Syngenta Espana S.A."/>
    <s v="Ribera del Loira Madrid 28042 ES"/>
    <s v="LMIC"/>
    <s v="ATD_002_2021_Part 2"/>
    <n v="4"/>
    <s v="Excel conversion file for this page is named ATD_002_2021_Part 2 - 0005 - this conversion was edited by hand to remove some inaccuracies in the conversion"/>
    <m/>
  </r>
  <r>
    <s v="b149"/>
    <x v="3"/>
    <s v="Morocco"/>
    <s v="Thiamethoxam"/>
    <s v="153719-23-4"/>
    <m/>
    <s v="MIXTURE"/>
    <x v="46"/>
    <n v="25"/>
    <n v="0.25"/>
    <m/>
    <s v="180KG"/>
    <x v="45"/>
    <n v="45"/>
    <s v="Not provided"/>
    <s v="Category: Pesticide Pesticide use: Insecticide"/>
    <m/>
    <x v="1"/>
    <s v="Syngenta Hellas AEBE"/>
    <s v="Anthousas Avenue Anthousa - Attiki 153 49 GR"/>
    <s v="LMIC"/>
    <s v="ATD_002_2021_Part 2"/>
    <n v="4"/>
    <s v="Excel conversion file for this page is named ATD_002_2021_Part 2 - 0005 - this conversion was edited by hand to remove some inaccuracies in the conversion"/>
    <m/>
  </r>
  <r>
    <s v="b150"/>
    <x v="6"/>
    <s v="China"/>
    <s v="Thiamethoxam"/>
    <s v="153719-23-4"/>
    <m/>
    <s v="MIXTURE"/>
    <x v="66"/>
    <n v="25"/>
    <n v="0.25"/>
    <m/>
    <s v="240KG"/>
    <x v="33"/>
    <n v="60"/>
    <s v="Not provided"/>
    <s v="Insecticide"/>
    <m/>
    <x v="1"/>
    <s v="Syngenta Agro GmbH"/>
    <s v="Anton-Baumgartner-Strasse 125/2/3/1 Wien 1230 AT"/>
    <s v="LMIC"/>
    <s v="ATD_002_2021_Part 2"/>
    <n v="4"/>
    <s v="Excel conversion file for this page is named ATD_002_2021_Part 2 - 0005 - this conversion was edited by hand to remove some inaccuracies in the conversion"/>
    <m/>
  </r>
  <r>
    <s v="b155"/>
    <x v="0"/>
    <s v="Russian Federation"/>
    <s v="Thiamethoxam"/>
    <s v="153719-23-4"/>
    <m/>
    <s v="MIXTURE"/>
    <x v="67"/>
    <n v="29.66"/>
    <n v="0.29659999999999997"/>
    <m/>
    <s v="10800L"/>
    <x v="46"/>
    <n v="3203.2799999999997"/>
    <s v="Not provided"/>
    <s v="Category: Pesticide Pesticide use: Insecticide"/>
    <m/>
    <x v="1"/>
    <s v="Syngenta Production France SAS"/>
    <s v="55, rue du Fond du Vai Saint-Pierre-La-Garenne 27600 FR"/>
    <s v="LMIC"/>
    <s v="ATD_002_2021_Part 2"/>
    <n v="4"/>
    <s v="Excel conversion file for this page is named ATD_002_2021_Part 2 - 0005 - this conversion was edited by hand to remove some inaccuracies in the conversion"/>
    <m/>
  </r>
  <r>
    <s v="b156"/>
    <x v="3"/>
    <s v="Oman"/>
    <s v="Thiamethoxam"/>
    <s v="153719-23-4"/>
    <m/>
    <s v="MIXTURE"/>
    <x v="59"/>
    <n v="17.57"/>
    <n v="0.1757"/>
    <m/>
    <s v="720L"/>
    <x v="47"/>
    <n v="126.50399999999999"/>
    <s v="Not provided"/>
    <s v="Insecticide"/>
    <m/>
    <x v="1"/>
    <s v="Syngenta Hellas AEBE"/>
    <s v="Anthousas Avenue Anthousa - Attiki 153 49 GR"/>
    <s v="High income"/>
    <s v="ATD_002_2021_Part 2"/>
    <n v="4"/>
    <s v="Excel conversion file for this page is named ATD_002_2021_Part 2 - 0005 - this conversion was edited by hand to remove some inaccuracies in the conversion"/>
    <m/>
  </r>
  <r>
    <s v="b158"/>
    <x v="4"/>
    <s v="Uzbekistan"/>
    <s v="Thiamethoxam"/>
    <s v="153719-23-4"/>
    <m/>
    <s v="MIXTURE"/>
    <x v="46"/>
    <s v="&gt;= 25 - &lt; 30"/>
    <n v="0.27500000000000002"/>
    <m/>
    <s v="360KG"/>
    <x v="7"/>
    <n v="99.000000000000014"/>
    <s v="Not provided"/>
    <s v="Category: Pesticide Pesticide use: Insecticide"/>
    <m/>
    <x v="1"/>
    <s v="Syngenta Kft"/>
    <s v="Alizu.2 Budapest 1117 HU"/>
    <s v="LMIC"/>
    <s v="ATD_002_2021_Part 2"/>
    <n v="4"/>
    <s v="Excel conversion file for this page is named ATD_002_2021_Part 2 - 0005 - this conversion was edited by hand to remove some inaccuracies in the conversion"/>
    <m/>
  </r>
  <r>
    <s v="b159"/>
    <x v="3"/>
    <s v="Sudan"/>
    <s v="Thiamethoxam"/>
    <s v="153719-23-4"/>
    <m/>
    <s v="MIXTURE"/>
    <x v="46"/>
    <n v="25"/>
    <n v="0.25"/>
    <m/>
    <s v="600KG"/>
    <x v="21"/>
    <n v="150"/>
    <s v="Not provided"/>
    <s v="Category: Pesticide Pesticide use: Insecticide"/>
    <m/>
    <x v="1"/>
    <s v="Syngenta Hellas AEBE"/>
    <s v="Anthousas Avenue Anthousa - Attiki 153 49 GR"/>
    <s v="LMIC"/>
    <s v="ATD_002_2021_Part 2"/>
    <n v="4"/>
    <s v="Excel conversion file for this page is named ATD_002_2021_Part 2 - 0005 - this conversion was edited by hand to remove some inaccuracies in the conversion"/>
    <m/>
  </r>
  <r>
    <s v="b16"/>
    <x v="0"/>
    <s v="Ukraine"/>
    <s v="Thiamethoxam"/>
    <s v="153719-23-4"/>
    <m/>
    <s v="MIXTURE"/>
    <x v="50"/>
    <n v="29.8"/>
    <n v="0.29799999999999999"/>
    <m/>
    <s v="51280L"/>
    <x v="48"/>
    <n v="15281.439999999999"/>
    <s v="Not provided"/>
    <s v="Category: Pesticide Pesticide use: Insecticide"/>
    <m/>
    <x v="1"/>
    <s v="Syngenta Production France SAS"/>
    <s v="55, rue du Fond du Vai Saint-Pierre-La-Garenne 27600 FR"/>
    <s v="LMIC"/>
    <s v="ATD_002_2021_Part 2"/>
    <n v="1"/>
    <s v="There are two excel conversion files that were combined in this row ATD_002_2021_Part 2 - 0001 and ATD_002_2021_Part 2 - 0002"/>
    <m/>
  </r>
  <r>
    <s v="b160"/>
    <x v="1"/>
    <s v="Argentina"/>
    <s v="Thiamethoxam"/>
    <s v="153719-23-4"/>
    <m/>
    <s v="MIXTURE"/>
    <x v="68"/>
    <n v="22.97"/>
    <n v="0.22969999999999999"/>
    <m/>
    <s v="38400L"/>
    <x v="49"/>
    <n v="8820.48"/>
    <s v="Not provided"/>
    <s v="Category: Pesticide Pesticide use: Insecticide"/>
    <m/>
    <x v="1"/>
    <s v="Syngenta Espana S.A."/>
    <s v="Ribera del Loira Madrid 28042 ES"/>
    <s v="LMIC"/>
    <s v="ATD_002_2021_Part 2"/>
    <n v="4"/>
    <s v="Excel conversion file for this page is named ATD_002_2021_Part 2 - 0005 - this conversion was edited by hand to remove some inaccuracies in the conversion"/>
    <m/>
  </r>
  <r>
    <s v="b161"/>
    <x v="4"/>
    <s v="Russian Federation"/>
    <s v="Thiamethoxam"/>
    <s v="153719-23-4"/>
    <m/>
    <s v="MIXTURE"/>
    <x v="46"/>
    <s v="&gt;= 25 - &lt; 30"/>
    <n v="0.27500000000000002"/>
    <m/>
    <s v="7743KG"/>
    <x v="50"/>
    <n v="2129.3250000000003"/>
    <s v="Not provided"/>
    <s v="Category: Pesticide Pesticide use: Insecticide"/>
    <m/>
    <x v="1"/>
    <s v="Syngenta Kft"/>
    <s v="Alizu.2 Budapest 1117 HU"/>
    <s v="LMIC"/>
    <s v="ATD_002_2021_Part 2"/>
    <n v="4"/>
    <s v="Excel conversion file for this page is named ATD_002_2021_Part 2 - 0005 - this conversion was edited by hand to remove some inaccuracies in the conversion"/>
    <m/>
  </r>
  <r>
    <s v="b162"/>
    <x v="3"/>
    <s v="Iraq"/>
    <s v="Thiamethoxam"/>
    <s v="153719-23-4"/>
    <m/>
    <s v="MIXTURE"/>
    <x v="69"/>
    <n v="15.24"/>
    <n v="0.15240000000000001"/>
    <m/>
    <s v="1080L"/>
    <x v="39"/>
    <n v="164.59200000000001"/>
    <s v="Not provided"/>
    <s v="Category: Pesticide Pesticide use: Insecticide"/>
    <m/>
    <x v="1"/>
    <s v="Syngenta Hellas AEBE"/>
    <s v="Anthousas Avenue Anthousa - Attiki 153 49 GR"/>
    <s v="LMIC"/>
    <s v="ATD_002_2021_Part 2"/>
    <n v="4"/>
    <s v="Excel conversion file for this page is named ATD_002_2021_Part 2 - 0005 - this conversion was edited by hand to remove some inaccuracies in the conversion"/>
    <m/>
  </r>
  <r>
    <s v="b164"/>
    <x v="3"/>
    <s v="Iran, Islamic Republic of"/>
    <s v="Thiamethoxam"/>
    <s v="153719-23-4"/>
    <m/>
    <s v="MIXTURE"/>
    <x v="70"/>
    <n v="14.1"/>
    <n v="0.14099999999999999"/>
    <m/>
    <s v="3240L"/>
    <x v="51"/>
    <n v="456.84"/>
    <s v="Not provided"/>
    <s v="Category: Pesticide Pesticide use: Insecticide"/>
    <m/>
    <x v="1"/>
    <s v="Syngenta Hellas AEBE"/>
    <s v="Anthousas Avenue Anthousa - Attiki 153 49 GR"/>
    <s v="LMIC"/>
    <s v="ATD_002_2021_Part 2"/>
    <n v="4"/>
    <s v="Excel conversion file for this page is named ATD_002_2021_Part 2 - 0005 - this conversion was edited by hand to remove some inaccuracies in the conversion"/>
    <m/>
  </r>
  <r>
    <s v="b165"/>
    <x v="3"/>
    <s v="United Arab Emirates"/>
    <s v="Thiamethoxam"/>
    <s v="153719-23-4"/>
    <m/>
    <s v="MIXTURE"/>
    <x v="71"/>
    <n v="17.57"/>
    <n v="0.1757"/>
    <m/>
    <s v="360L"/>
    <x v="7"/>
    <n v="63.251999999999995"/>
    <s v="Not provided"/>
    <s v="Category: Pesticide Pesticide use: Insecticide"/>
    <m/>
    <x v="1"/>
    <s v="Syngenta Hellas AEBE"/>
    <s v="Anthousas Avenue Anthousa - Attiki 153 49 GR"/>
    <s v="High income"/>
    <s v="ATD_002_2021_Part 2"/>
    <n v="4"/>
    <s v="Excel conversion file for this page is named ATD_002_2021_Part 2 - 0005 - this conversion was edited by hand to remove some inaccuracies in the conversion"/>
    <m/>
  </r>
  <r>
    <s v="b166"/>
    <x v="0"/>
    <s v="Russian Federation"/>
    <s v="Thiamethoxam"/>
    <s v="153719-23-4"/>
    <m/>
    <s v="MIXTURE"/>
    <x v="59"/>
    <n v="17.57"/>
    <n v="0.1757"/>
    <m/>
    <s v="14400L"/>
    <x v="52"/>
    <n v="2530.08"/>
    <s v="Not provided"/>
    <s v="Category: Pesticide Pesticide use: Insecticide"/>
    <m/>
    <x v="1"/>
    <s v="Syngenta Production France SAS"/>
    <s v="55, rue du Fond du Vai Saint-Pierre-La-Garenne 27600 FR"/>
    <s v="LMIC"/>
    <s v="ATD_002_2021_Part 2"/>
    <n v="4"/>
    <s v="Excel conversion file for this page is named ATD_002_2021_Part 2 - 0005 - this conversion was edited by hand to remove some inaccuracies in the conversion"/>
    <m/>
  </r>
  <r>
    <s v="b167"/>
    <x v="3"/>
    <s v="Jordan"/>
    <s v="Thiamethoxam"/>
    <s v="153719-23-4"/>
    <m/>
    <s v="MIXTURE"/>
    <x v="72"/>
    <n v="13.85"/>
    <n v="0.13849999999999998"/>
    <m/>
    <s v="960L"/>
    <x v="53"/>
    <n v="132.95999999999998"/>
    <s v="Not provided"/>
    <s v="Category: Pesticide Pesticide use: Insecticide"/>
    <m/>
    <x v="1"/>
    <s v="Syngenta Hellas AEBE"/>
    <s v="Anthousas Avenue Anthousa - Attiki 153 49 GR"/>
    <s v="LMIC"/>
    <s v="ATD_002_2021_Part 2"/>
    <n v="4"/>
    <s v="Excel conversion file for this page is named ATD_002_2021_Part 2 - 0005 - this conversion was edited by hand to remove some inaccuracies in the conversion"/>
    <m/>
  </r>
  <r>
    <s v="b168"/>
    <x v="0"/>
    <s v="Ethiopia"/>
    <s v="Thiamethoxam"/>
    <s v="153719-23-4"/>
    <m/>
    <s v="MIXTURE"/>
    <x v="50"/>
    <n v="29.8"/>
    <n v="0.29799999999999999"/>
    <m/>
    <s v="1200L"/>
    <x v="54"/>
    <n v="357.59999999999997"/>
    <s v="Not provided"/>
    <s v="Category: Pesticide Pesticide use: Insecticide"/>
    <m/>
    <x v="1"/>
    <s v="Syngenta Production France SAS"/>
    <s v="55, rue du Fond du Vai Saint-Pierre-La-Garenne 27600 FR"/>
    <s v="LMIC"/>
    <s v="ATD_002_2021_Part 2"/>
    <n v="4"/>
    <s v="Excel conversion file for this page is named ATD_002_2021_Part 2 - 0005 - this conversion was edited by hand to remove some inaccuracies in the conversion"/>
    <m/>
  </r>
  <r>
    <s v="b17"/>
    <x v="0"/>
    <s v="Russian Federation"/>
    <s v="Thiamethoxam"/>
    <s v="153719-23-4"/>
    <m/>
    <s v="MIXTURE"/>
    <x v="73"/>
    <n v="29.7"/>
    <n v="0.29699999999999999"/>
    <m/>
    <s v="34800L"/>
    <x v="55"/>
    <n v="10335.6"/>
    <s v="Not provided"/>
    <s v="Category: Pesticide Pesticide use: Insecticide"/>
    <m/>
    <x v="1"/>
    <s v="Syngenta Production France SAS"/>
    <s v="55, rue du Fond du Vai Saint-Pierre-La-Garenne 27600 FR"/>
    <s v="LMIC"/>
    <s v="ATD_002_2021_Part 2"/>
    <n v="1"/>
    <s v="There are two excel conversion files that were combined in this row ATD_002_2021_Part 2 - 0001 and ATD_002_2021_Part 2 - 0002"/>
    <m/>
  </r>
  <r>
    <s v="b171"/>
    <x v="1"/>
    <s v="Uzbekistan"/>
    <s v="Thiamethoxam"/>
    <s v="153719-23-4"/>
    <m/>
    <s v="MIXTURE"/>
    <x v="63"/>
    <n v="22.63"/>
    <n v="0.2263"/>
    <m/>
    <s v="4320L"/>
    <x v="56"/>
    <n v="977.61599999999999"/>
    <s v="Not provided"/>
    <s v="Category: Pesticide Pesticide use: Insecticide"/>
    <m/>
    <x v="1"/>
    <s v="Syngenta Espana S.A."/>
    <s v="Ribera del Loira Madrid 28042 ES"/>
    <s v="LMIC"/>
    <s v="ATD_002_2021_Part 2"/>
    <n v="4"/>
    <s v="Excel conversion file for this page is named ATD_002_2021_Part 2 - 0005 - this conversion was edited by hand to remove some inaccuracies in the conversion"/>
    <m/>
  </r>
  <r>
    <s v="b176"/>
    <x v="0"/>
    <s v="Russian Federation"/>
    <s v="Thiamethoxam"/>
    <s v="153719-23-4"/>
    <m/>
    <s v="MIXTURE"/>
    <x v="50"/>
    <n v="29.8"/>
    <n v="0.29799999999999999"/>
    <m/>
    <s v="2400L"/>
    <x v="26"/>
    <n v="715.19999999999993"/>
    <s v="Not provided"/>
    <s v="Category: Pesticide Pesticide use: Insecticide"/>
    <m/>
    <x v="1"/>
    <s v="Syngenta Production France SAS"/>
    <s v="55, rue du Fond du Vai Saint-Pierre-La-Garenne 27600 FR"/>
    <s v="LMIC"/>
    <s v="ATD_002_2021_Part 2"/>
    <n v="4"/>
    <s v="Excel conversion file for this page is named ATD_002_2021_Part 2 - 0005 - this conversion was edited by hand to remove some inaccuracies in the conversion"/>
    <m/>
  </r>
  <r>
    <s v="b177"/>
    <x v="1"/>
    <s v="Russian Federation"/>
    <s v="Thiamethoxam"/>
    <s v="153719-23-4"/>
    <m/>
    <s v="MIXTURE"/>
    <x v="74"/>
    <n v="22.82"/>
    <n v="0.22820000000000001"/>
    <m/>
    <s v="6000L"/>
    <x v="57"/>
    <n v="1369.2"/>
    <s v="Not provided"/>
    <s v="Category: Pesticide Pesticide use: Insecticide"/>
    <m/>
    <x v="1"/>
    <s v="Syngenta Espana S.A."/>
    <s v="Ribera del Loira Madrid 28042 ES"/>
    <s v="LMIC"/>
    <s v="ATD_002_2021_Part 2"/>
    <n v="4"/>
    <s v="Excel conversion file for this page is named ATD_002_2021_Part 2 - 0005 - this conversion was edited by hand to remove some inaccuracies in the conversion"/>
    <m/>
  </r>
  <r>
    <s v="b178"/>
    <x v="0"/>
    <s v="South Africa"/>
    <s v="Thiamethoxam"/>
    <s v="153719-23-4"/>
    <m/>
    <s v="MIXTURE"/>
    <x v="44"/>
    <n v="22.97"/>
    <n v="0.22969999999999999"/>
    <m/>
    <s v="1200L"/>
    <x v="54"/>
    <n v="275.64"/>
    <s v="Not provided"/>
    <s v="Insecticide"/>
    <m/>
    <x v="1"/>
    <s v="Syngenta Production France SAS"/>
    <s v="55, rue du Fond du Vai Saint-Pierre-La-Garenne 27600 FR"/>
    <s v="LMIC"/>
    <s v="ATD_002_2021_Part 2"/>
    <n v="4"/>
    <s v="Excel conversion file for this page is named ATD_002_2021_Part 2 - 0005 - this conversion was edited by hand to remove some inaccuracies in the conversion"/>
    <m/>
  </r>
  <r>
    <s v="b18"/>
    <x v="3"/>
    <s v="Mozambique"/>
    <s v="Thiamethoxam"/>
    <s v="153719-23-4"/>
    <m/>
    <s v="MIXTURE"/>
    <x v="75"/>
    <n v="20"/>
    <n v="0.2"/>
    <m/>
    <s v="400L"/>
    <x v="58"/>
    <n v="80"/>
    <s v="Not provided"/>
    <s v="Category: Pesticide Pesticide use: Insecticide"/>
    <m/>
    <x v="1"/>
    <s v="Syngenta Hellas AEBE"/>
    <s v="Anthousas Avenue Anthousa - Attiki 153 49 GR"/>
    <s v="LMIC"/>
    <s v="ATD_002_2021_Part 2"/>
    <n v="1"/>
    <s v="There are two excel conversion files that were combined in this row ATD_002_2021_Part 2 - 0001 and ATD_002_2021_Part 2 - 0002"/>
    <m/>
  </r>
  <r>
    <s v="b180"/>
    <x v="0"/>
    <s v="Russian Federation"/>
    <s v="Thiamethoxam"/>
    <s v="153719-23-4"/>
    <m/>
    <s v="MIXTURE"/>
    <x v="76"/>
    <n v="17.5"/>
    <n v="0.17499999999999999"/>
    <m/>
    <s v="20480L"/>
    <x v="59"/>
    <n v="3584"/>
    <s v="Not provided"/>
    <s v="Category: Pesticide Pesticide use: Insecticide"/>
    <m/>
    <x v="1"/>
    <s v="Syngenta Production France SAS"/>
    <s v="55, rue du Fond du Vai Saint-Pierre-La-Garenne 27600 FR"/>
    <s v="LMIC"/>
    <s v="ATD_002_2021_Part 2"/>
    <n v="4"/>
    <s v="Excel conversion file for this page is named ATD_002_2021_Part 2 - 0005 - this conversion was edited by hand to remove some inaccuracies in the conversion"/>
    <m/>
  </r>
  <r>
    <s v="b181"/>
    <x v="3"/>
    <s v="Zimbabwe"/>
    <s v="Thiamethoxam"/>
    <s v="153719-23-4"/>
    <m/>
    <s v="MIXTURE"/>
    <x v="46"/>
    <n v="25"/>
    <n v="0.25"/>
    <m/>
    <s v="400KG"/>
    <x v="58"/>
    <n v="100"/>
    <s v="Not provided"/>
    <s v="Category: Pesticide Pesticide use: Insecticide"/>
    <m/>
    <x v="1"/>
    <s v="Syngenta Hellas AEBE"/>
    <s v="Anthousas Avenue Anthousa - Attiki 153 49 GR"/>
    <s v="LMIC"/>
    <s v="ATD_002_2021_Part 2"/>
    <n v="5"/>
    <s v="Excel conversion file for this page is named ATD_002_2021_Part 2 - 0006"/>
    <m/>
  </r>
  <r>
    <s v="b184"/>
    <x v="1"/>
    <s v="Ukraine"/>
    <s v="Thiamethoxam"/>
    <s v="153719-23-4"/>
    <m/>
    <s v="MIXTURE"/>
    <x v="65"/>
    <n v="12.5"/>
    <n v="0.125"/>
    <m/>
    <s v="4800L"/>
    <x v="60"/>
    <n v="600"/>
    <s v="Not provided"/>
    <s v="Category: Pesticide Pesticide use: Insecticide"/>
    <m/>
    <x v="1"/>
    <s v="Syngenta Espana S.A."/>
    <s v="Ribera del Loira Madrid 28042 ES"/>
    <s v="LMIC"/>
    <s v="ATD_002_2021_Part 2"/>
    <n v="5"/>
    <s v="Excel conversion file for this page is named ATD_002_2021_Part 2 - 0006"/>
    <m/>
  </r>
  <r>
    <s v="b186"/>
    <x v="6"/>
    <s v="Pakistan"/>
    <s v="Thiamethoxam"/>
    <s v="153719-23-4"/>
    <m/>
    <s v="MIXTURE"/>
    <x v="46"/>
    <n v="25"/>
    <n v="0.25"/>
    <m/>
    <s v="9900KG"/>
    <x v="61"/>
    <n v="2475"/>
    <s v="Not provided"/>
    <s v="Category: Pesticide Pesticide use: Insecticide"/>
    <m/>
    <x v="1"/>
    <s v="Syngenta Agro GmbH"/>
    <s v="Anton-Baumgartner-Strasse 125/2/3/1 Wien 1230 AT"/>
    <s v="LMIC"/>
    <s v="ATD_002_2021_Part 2"/>
    <n v="5"/>
    <s v="Excel conversion file for this page is named ATD_002_2021_Part 2 - 0006"/>
    <m/>
  </r>
  <r>
    <s v="b187"/>
    <x v="1"/>
    <s v="Chile"/>
    <s v="Thiamethoxam"/>
    <s v="153719-23-4"/>
    <m/>
    <s v="MIXTURE"/>
    <x v="77"/>
    <n v="15.28"/>
    <n v="0.15279999999999999"/>
    <m/>
    <s v="6600L"/>
    <x v="38"/>
    <n v="1008.4799999999999"/>
    <s v="Not provided"/>
    <s v="Category. Pesticide Pesticide use: Insecticide"/>
    <m/>
    <x v="1"/>
    <s v="Syngenta Espana S.A."/>
    <s v="Ribera del Loira Madrid 28042 ES"/>
    <s v="High income"/>
    <s v="ATD_002_2021_Part 2"/>
    <n v="5"/>
    <s v="Excel conversion file for this page is named ATD_002_2021_Part 2 - 0006"/>
    <m/>
  </r>
  <r>
    <s v="b189"/>
    <x v="3"/>
    <s v="Oman"/>
    <s v="Thiamethoxam"/>
    <s v="153719-23-4"/>
    <m/>
    <s v="MIXTURE"/>
    <x v="78"/>
    <n v="25"/>
    <n v="0.25"/>
    <m/>
    <s v="235KG"/>
    <x v="62"/>
    <n v="58.75"/>
    <s v="Not provided"/>
    <s v="Category: Pesticide Pesticide use. Insecticide"/>
    <m/>
    <x v="1"/>
    <s v="Syngenta Hellas AEBE"/>
    <s v="Anthousas Avenue Anthousa - Attiki 153 49 GR"/>
    <s v="High income"/>
    <s v="ATD_002_2021_Part 2"/>
    <n v="5"/>
    <s v="Excel conversion file for this page is named ATD_002_2021_Part 2 - 0006"/>
    <m/>
  </r>
  <r>
    <s v="b19"/>
    <x v="0"/>
    <s v="Ukraine"/>
    <s v="Thiamethoxam"/>
    <s v="153719-23-4"/>
    <m/>
    <s v="MIXTURE"/>
    <x v="59"/>
    <n v="17.57"/>
    <n v="0.1757"/>
    <m/>
    <s v="1440L"/>
    <x v="30"/>
    <n v="253.00799999999998"/>
    <s v="Not provided"/>
    <s v="Category: Pesticide Pesticide use: Insecticide"/>
    <m/>
    <x v="1"/>
    <s v="Syngenta Production France SAS"/>
    <s v="55, rue du Fond du Vai Saint-Pierre-La-Garenne 27600 FR"/>
    <s v="LMIC"/>
    <s v="ATD_002_2021_Part 2"/>
    <n v="1"/>
    <s v="There are two excel conversion files that were combined in this row ATD_002_2021_Part 2 - 0001 and ATD_002_2021_Part 2 - 0002"/>
    <m/>
  </r>
  <r>
    <s v="b191"/>
    <x v="4"/>
    <s v="Burkina Faso"/>
    <s v="Thiamethoxam"/>
    <s v="153719-23-4"/>
    <m/>
    <s v="MIXTURE"/>
    <x v="75"/>
    <s v="&gt;= 20 - &lt; 25"/>
    <n v="0.22500000000000001"/>
    <m/>
    <s v="1000KG"/>
    <x v="3"/>
    <n v="225"/>
    <s v="Not provided"/>
    <s v="Category: Pesticide Pesticide use: Insecticide"/>
    <m/>
    <x v="1"/>
    <s v="Syngenta Kft"/>
    <s v="Al iz u.2 Budapest 1117 HU"/>
    <s v="LMIC"/>
    <s v="ATD_002_2021_Part 2"/>
    <n v="5"/>
    <s v="Excel conversion file for this page is named ATD_002_2021_Part 2 - 0006"/>
    <m/>
  </r>
  <r>
    <s v="b192"/>
    <x v="3"/>
    <s v="Tunisia"/>
    <s v="Thiamethoxam"/>
    <s v="153719-23-4"/>
    <m/>
    <s v="MIXTURE"/>
    <x v="79"/>
    <n v="14.1"/>
    <n v="0.14099999999999999"/>
    <m/>
    <s v="1080L"/>
    <x v="39"/>
    <n v="152.27999999999997"/>
    <s v="Not provided"/>
    <s v="Category: Pesticide Pesticide use: Insecticide"/>
    <m/>
    <x v="1"/>
    <s v="Syngenta Hellas AEBE"/>
    <s v="Anthousas Avenue Anthousa - Attiki 153 49 GR"/>
    <s v="LMIC"/>
    <s v="ATD_002_2021_Part 2"/>
    <n v="5"/>
    <s v="Excel conversion file for this page is named ATD_002_2021_Part 2 - 0006"/>
    <m/>
  </r>
  <r>
    <s v="b194"/>
    <x v="3"/>
    <s v="Iraq"/>
    <s v="Thiamethoxam"/>
    <s v="153719-23-4"/>
    <m/>
    <s v="MIXTURE"/>
    <x v="46"/>
    <n v="25"/>
    <n v="0.25"/>
    <m/>
    <s v="1528KG"/>
    <x v="63"/>
    <n v="382"/>
    <s v="Not provided"/>
    <s v="Category: Pesticide Pesticide use: Insecticide"/>
    <m/>
    <x v="1"/>
    <s v="Syngenta Hellas AEBE"/>
    <s v="Anthousas Avenue Anthousa - Attiki 153 49 GR"/>
    <s v="LMIC"/>
    <s v="ATD_002_2021_Part 2"/>
    <n v="5"/>
    <s v="Excel conversion file for this page is named ATD_002_2021_Part 2 - 0006"/>
    <m/>
  </r>
  <r>
    <s v="b197"/>
    <x v="3"/>
    <s v="United Arab Emirates"/>
    <s v="Thiamethoxam"/>
    <s v="153719-23-4"/>
    <m/>
    <s v="MIXTURE"/>
    <x v="80"/>
    <n v="12.499000000000001"/>
    <n v="0.12499"/>
    <m/>
    <s v="3300L"/>
    <x v="28"/>
    <n v="412.46699999999998"/>
    <s v="Not provided"/>
    <s v="Category: Pesticide Pesticide use: Insecticide"/>
    <m/>
    <x v="1"/>
    <s v="Syngenta Hellas AEBE"/>
    <s v="Anthousas Avenue Anthousa - Attiki 153 49 GR"/>
    <s v="High income"/>
    <s v="ATD_002_2021_Part 2"/>
    <n v="5"/>
    <s v="Excel conversion file for this page is named ATD_002_2021_Part 2 - 0006"/>
    <m/>
  </r>
  <r>
    <s v="b198"/>
    <x v="3"/>
    <s v="Qatar"/>
    <s v="Thiamethoxam"/>
    <s v="153719-23-4"/>
    <m/>
    <s v="MIXTURE"/>
    <x v="71"/>
    <n v="17.57"/>
    <n v="0.1757"/>
    <m/>
    <s v="360L"/>
    <x v="7"/>
    <n v="63.251999999999995"/>
    <s v="Not provided"/>
    <s v="Category: Pesticide Pesticide use: Insecticide"/>
    <m/>
    <x v="1"/>
    <s v="Syngenta Hellas AEBE"/>
    <s v="Anthousas Avenue Anthousa - Attiki 153 49 GR"/>
    <s v="High income"/>
    <s v="ATD_002_2021_Part 2"/>
    <n v="5"/>
    <s v="Excel conversion file for this page is named ATD_002_2021_Part 2 - 0006"/>
    <m/>
  </r>
  <r>
    <s v="b199"/>
    <x v="6"/>
    <s v="Russian Federation"/>
    <s v="Thiamethoxam"/>
    <s v="153719-23-4"/>
    <m/>
    <s v="MIXTURE"/>
    <x v="46"/>
    <n v="25"/>
    <n v="0.25"/>
    <m/>
    <s v="1500KG"/>
    <x v="12"/>
    <n v="375"/>
    <s v="Not provided"/>
    <s v="Category: Pesticide Pesticide use: Insecticide"/>
    <m/>
    <x v="1"/>
    <s v="Syngenta Agro GmbH"/>
    <s v="Anton-Baumgartner-Strasse 125/2/3/1 Wien 1230 AT"/>
    <s v="LMIC"/>
    <s v="ATD_002_2021_Part 2"/>
    <n v="5"/>
    <s v="Excel conversion file for this page is named ATD_002_2021_Part 2 - 0006"/>
    <m/>
  </r>
  <r>
    <s v="b2"/>
    <x v="1"/>
    <s v="Iran, Islamic Republic of"/>
    <s v="Thiamethoxam"/>
    <s v="153719-23-4"/>
    <m/>
    <s v="MIXTURE"/>
    <x v="50"/>
    <n v="29.79"/>
    <n v="0.2979"/>
    <m/>
    <s v="3360L"/>
    <x v="64"/>
    <n v="1000.944"/>
    <s v="Not provided"/>
    <s v="Category: Pesticide Pesticide use: Insecticide"/>
    <m/>
    <x v="1"/>
    <s v="Syngenta Espana S.A."/>
    <s v="Ribera del Loira Madrid 28042 ES"/>
    <s v="LMIC"/>
    <s v="ATD_002_2021_Part 2"/>
    <n v="1"/>
    <s v="There are two excel conversion files that were combined in this row ATD_002_2021_Part 2 - 0001 and ATD_002_2021_Part 2 - 0002"/>
    <m/>
  </r>
  <r>
    <s v="b200"/>
    <x v="0"/>
    <s v="Kenya"/>
    <s v="Thiamethoxam"/>
    <s v="153719-23-4"/>
    <m/>
    <s v="MIXTURE"/>
    <x v="49"/>
    <n v="14.1"/>
    <n v="0.14099999999999999"/>
    <m/>
    <s v="2880L"/>
    <x v="65"/>
    <n v="406.08"/>
    <s v="Not provided"/>
    <s v="Category: Pesticide Pesticide use: Insecticide"/>
    <m/>
    <x v="1"/>
    <s v="Syngenta Production France SAS"/>
    <s v="55, rue du Fond du Vai Saint-Pierre-La-Garenne 27600 FR"/>
    <s v="LMIC"/>
    <s v="ATD_002_2021_Part 2"/>
    <n v="5"/>
    <s v="Excel conversion file for this page is named ATD_002_2021_Part 2 - 0006"/>
    <m/>
  </r>
  <r>
    <s v="b202"/>
    <x v="1"/>
    <s v="Armenia"/>
    <s v="Thiamethoxam"/>
    <s v="153719-23-4"/>
    <m/>
    <s v="MIXTURE"/>
    <x v="63"/>
    <n v="22.63"/>
    <n v="0.2263"/>
    <m/>
    <s v="480L"/>
    <x v="24"/>
    <n v="108.624"/>
    <s v="Not provided"/>
    <s v="Category: Pesticide Pesticide use: Insecticide"/>
    <m/>
    <x v="1"/>
    <s v="Syngenta Espana S.A."/>
    <s v="Ribera del Loira Madrid 28042 ES"/>
    <s v="LMIC"/>
    <s v="ATD_002_2021_Part 2"/>
    <n v="5"/>
    <s v="Excel conversion file for this page is named ATD_002_2021_Part 2 - 0006"/>
    <m/>
  </r>
  <r>
    <s v="b203"/>
    <x v="0"/>
    <s v="Turkey"/>
    <s v="Thiamethoxam"/>
    <s v="153719-23-4"/>
    <m/>
    <s v="MIXTURE"/>
    <x v="50"/>
    <n v="29.8"/>
    <n v="0.29799999999999999"/>
    <m/>
    <s v="10240L"/>
    <x v="66"/>
    <n v="3051.52"/>
    <s v="Not provided"/>
    <s v="Category: Pesticide Pesticide use: Insecticide"/>
    <m/>
    <x v="1"/>
    <s v="Syngenta Production France SAS"/>
    <s v="55, rue du Fond du Vai Saint-Pierre-La-Garenne 27600 FR"/>
    <s v="LMIC"/>
    <s v="ATD_002_2021_Part 2"/>
    <n v="5"/>
    <s v="Excel conversion file for this page is named ATD_002_2021_Part 2 - 0006"/>
    <m/>
  </r>
  <r>
    <s v="b204"/>
    <x v="3"/>
    <s v="Egypt"/>
    <s v="Thiamethoxam"/>
    <s v="153719-23-4"/>
    <m/>
    <s v="MIXTURE"/>
    <x v="81"/>
    <n v="15.24"/>
    <n v="0.15240000000000001"/>
    <m/>
    <s v="7560L"/>
    <x v="67"/>
    <n v="1152.144"/>
    <s v="Not provided"/>
    <s v="Category. Pesticide Pesticide use: Insecticide"/>
    <m/>
    <x v="1"/>
    <s v="Syngenta Hellas AEBE"/>
    <s v="Anthousas Avenue Anthousa - Attiki 153 49 GR"/>
    <s v="LMIC"/>
    <s v="ATD_002_2021_Part 2"/>
    <n v="5"/>
    <s v="Excel conversion file for this page is named ATD_002_2021_Part 2 - 0006"/>
    <m/>
  </r>
  <r>
    <s v="b205"/>
    <x v="0"/>
    <s v="Tunisia"/>
    <s v="Thiamethoxam"/>
    <s v="153719-23-4"/>
    <m/>
    <s v="MIXTURE"/>
    <x v="82"/>
    <n v="29.79"/>
    <n v="0.2979"/>
    <m/>
    <s v="1280L"/>
    <x v="68"/>
    <n v="381.31200000000001"/>
    <s v="Not provided"/>
    <s v="Category. Pesticide Pesticide use. Insecticide"/>
    <m/>
    <x v="1"/>
    <s v="Syngenta Production France SAS"/>
    <s v="55, rue du Fond du Vai Saint-Pierre-La-Garenne 27600 FR"/>
    <s v="LMIC"/>
    <s v="ATD_002_2021_Part 2"/>
    <n v="5"/>
    <s v="Excel conversion file for this page is named ATD_002_2021_Part 2 - 0006"/>
    <m/>
  </r>
  <r>
    <s v="b207"/>
    <x v="6"/>
    <s v="Algeria"/>
    <s v="Thiamethoxam"/>
    <s v="153719-23-4"/>
    <m/>
    <s v="MIXTURE"/>
    <x v="46"/>
    <n v="25"/>
    <n v="0.25"/>
    <m/>
    <s v="3308KG"/>
    <x v="69"/>
    <n v="827"/>
    <s v="Not provided"/>
    <s v="Category: Pesticide Pesticide use: Insecticide"/>
    <m/>
    <x v="1"/>
    <s v="Syngenta Agro GmbH"/>
    <s v="Anton-Baumgartner-Strasse 125/2/3/1 Wien 1230 AT"/>
    <s v="LMIC"/>
    <s v="ATD_002_2021_Part 2"/>
    <n v="5"/>
    <s v="Excel conversion file for this page is named ATD_002_2021_Part 2 - 0006"/>
    <m/>
  </r>
  <r>
    <s v="b208"/>
    <x v="0"/>
    <s v="Australia"/>
    <s v="Thiamethoxam"/>
    <s v="153719-23-4"/>
    <m/>
    <s v="MIXTURE"/>
    <x v="50"/>
    <n v="29.8"/>
    <n v="0.29799999999999999"/>
    <m/>
    <s v="10000L"/>
    <x v="70"/>
    <n v="2980"/>
    <s v="Not provided"/>
    <s v="Category: Pesticide Pesticide use: Insecticide"/>
    <m/>
    <x v="1"/>
    <s v="Syngenta Production France SAS"/>
    <s v="55, rue du Fond du Vai Saint-Pierre-La-Garenne 27600 FR"/>
    <s v="High income"/>
    <s v="ATD_002_2021_Part 2"/>
    <n v="5"/>
    <s v="Excel conversion file for this page is named ATD_002_2021_Part 2 - 0006"/>
    <m/>
  </r>
  <r>
    <s v="b209"/>
    <x v="3"/>
    <s v="Tunisia"/>
    <s v="Thiamethoxam"/>
    <s v="153719-23-4"/>
    <m/>
    <s v="MIXTURE"/>
    <x v="83"/>
    <n v="25"/>
    <n v="0.25"/>
    <m/>
    <s v="720KG"/>
    <x v="47"/>
    <n v="180"/>
    <s v="Not provided"/>
    <s v="Insecticide"/>
    <m/>
    <x v="1"/>
    <s v="Syngenta Hellas Single Member S.A.C.I."/>
    <s v="Anthousas Avenue Anthousa - Attiki 153 49 GR"/>
    <s v="LMIC"/>
    <s v="ATD_002_2021_Part 2"/>
    <n v="5"/>
    <s v="Excel conversion file for this page is named ATD_002_2021_Part 2 - 0006"/>
    <m/>
  </r>
  <r>
    <s v="b21"/>
    <x v="4"/>
    <s v="Georgia"/>
    <s v="Thiamethoxam"/>
    <s v="153719-23-4"/>
    <m/>
    <s v="MIXTURE"/>
    <x v="46"/>
    <s v="&gt;= 25 - &lt;30"/>
    <n v="0.27500000000000002"/>
    <m/>
    <s v="351 KG"/>
    <x v="71"/>
    <n v="96.525000000000006"/>
    <s v="Not provided"/>
    <s v="Category: Pesticide Pesticide use: Insecticide"/>
    <m/>
    <x v="1"/>
    <s v="Syngenta Kft"/>
    <s v="Aliz u.2 Budapest 1117 HU"/>
    <s v="LMIC"/>
    <s v="ATD_002_2021_Part 2"/>
    <n v="1"/>
    <s v="There are two excel conversion files that were combined in this row ATD_002_2021_Part 2 - 0001 and ATD_002_2021_Part 2 - 0002"/>
    <m/>
  </r>
  <r>
    <s v="b210"/>
    <x v="3"/>
    <s v="Zambia"/>
    <s v="Thiamethoxam"/>
    <s v="153719-23-4"/>
    <m/>
    <s v="MIXTURE"/>
    <x v="46"/>
    <n v="25"/>
    <n v="0.25"/>
    <m/>
    <s v="67KG"/>
    <x v="72"/>
    <n v="16.75"/>
    <s v="Not provided"/>
    <s v="Category: Pesticide Pesticide use: Insecticide"/>
    <m/>
    <x v="1"/>
    <s v="Syngenta Hellas AEBE"/>
    <s v="Anthousas Avenue Anthousa - Attiki 153 49 GR"/>
    <s v="LMIC"/>
    <s v="ATD_002_2021_Part 2"/>
    <n v="5"/>
    <s v="Excel conversion file for this page is named ATD_002_2021_Part 2 - 0006"/>
    <m/>
  </r>
  <r>
    <s v="b214"/>
    <x v="0"/>
    <s v="Algeria"/>
    <s v="Thiamethoxam"/>
    <s v="153719-23-4"/>
    <m/>
    <s v="MIXTURE"/>
    <x v="59"/>
    <n v="20"/>
    <n v="0.2"/>
    <m/>
    <s v="1920L"/>
    <x v="31"/>
    <n v="384"/>
    <s v="Not provided"/>
    <s v="Category: Pesticide Pesticide use: Insecticide"/>
    <m/>
    <x v="1"/>
    <s v="Syngenta Production France SAS"/>
    <s v="55, rue du Fond du Vai Saint-Pierre-La-Garenne 27600 FR"/>
    <s v="LMIC"/>
    <s v="ATD_002_2021_Part 2"/>
    <n v="5"/>
    <s v="Excel conversion file for this page is named ATD_002_2021_Part 2 - 0006"/>
    <m/>
  </r>
  <r>
    <s v="b215"/>
    <x v="0"/>
    <s v="Algeria"/>
    <s v="Thiamethoxam"/>
    <s v="153719-23-4"/>
    <m/>
    <s v="MIXTURE"/>
    <x v="50"/>
    <n v="29.8"/>
    <n v="0.29799999999999999"/>
    <m/>
    <s v="3200L"/>
    <x v="73"/>
    <n v="953.59999999999991"/>
    <s v="Not provided"/>
    <s v="Category: Pesticide Pesticide use: Insecticide"/>
    <m/>
    <x v="1"/>
    <s v="Syngenta Production France SAS"/>
    <s v="55, rue du Fond du Vai Saint-Pierre-La-Garenne 27600 FR"/>
    <s v="LMIC"/>
    <s v="ATD_002_2021_Part 2"/>
    <n v="5"/>
    <s v="Excel conversion file for this page is named ATD_002_2021_Part 2 - 0006"/>
    <m/>
  </r>
  <r>
    <s v="b216"/>
    <x v="0"/>
    <s v="Kazakhstan"/>
    <s v="Thiamethoxam"/>
    <s v="153719-23-4"/>
    <m/>
    <s v="MIXTURE"/>
    <x v="84"/>
    <n v="12.62"/>
    <n v="0.12619999999999998"/>
    <m/>
    <s v="5000L"/>
    <x v="9"/>
    <n v="630.99999999999989"/>
    <s v="Not provided"/>
    <s v="Category: Pesticide Pesticide use: Insecticide"/>
    <m/>
    <x v="1"/>
    <s v="Syngenta Production France SAS"/>
    <s v="55, rue du Fond du Vai Saint-Pierre-La-Garenne 27600 FR"/>
    <s v="LMIC"/>
    <s v="ATD_002_2021_Part 2"/>
    <n v="5"/>
    <s v="Excel conversion file for this page is named ATD_002_2021_Part 2 - 0006"/>
    <m/>
  </r>
  <r>
    <s v="b217"/>
    <x v="4"/>
    <s v="Sudan"/>
    <s v="Thiamethoxam"/>
    <s v="153719-23-4"/>
    <m/>
    <s v="MIXTURE"/>
    <x v="46"/>
    <s v="&gt;= 25 - &lt; 30"/>
    <n v="0.27500000000000002"/>
    <m/>
    <s v="600KG"/>
    <x v="21"/>
    <n v="165"/>
    <s v="Not provided"/>
    <s v="Insecticide"/>
    <m/>
    <x v="1"/>
    <s v="Syngenta Kft"/>
    <s v="Alizu.2 Budapest 1117 HU"/>
    <s v="LMIC"/>
    <s v="ATD_002_2021_Part 2"/>
    <n v="5"/>
    <s v="Excel conversion file for this page is named ATD_002_2021_Part 2 - 0006"/>
    <m/>
  </r>
  <r>
    <s v="b219"/>
    <x v="3"/>
    <s v="Iran, Islamic Republic of"/>
    <s v="Thiamethoxam"/>
    <s v="153719-23-4"/>
    <m/>
    <s v="MIXTURE"/>
    <x v="55"/>
    <n v="15.24"/>
    <n v="0.15240000000000001"/>
    <m/>
    <s v="4320L"/>
    <x v="56"/>
    <n v="658.36800000000005"/>
    <s v="Not provided"/>
    <s v="Category: Pesticide Pesticide use: Insecticide"/>
    <m/>
    <x v="1"/>
    <s v="Syngenta Hellas AEBE"/>
    <s v="Anthousas Avenue Anthousa - Attiki 153 49 GR"/>
    <s v="LMIC"/>
    <s v="ATD_002_2021_Part 2"/>
    <n v="5"/>
    <s v="Excel conversion file for this page is named ATD_002_2021_Part 2 - 0006"/>
    <m/>
  </r>
  <r>
    <s v="b220"/>
    <x v="3"/>
    <s v="Kenya"/>
    <s v="Thiamethoxam"/>
    <s v="153719-23-4"/>
    <m/>
    <s v="MIXTURE"/>
    <x v="49"/>
    <n v="14.1"/>
    <n v="0.14099999999999999"/>
    <m/>
    <s v="1080L"/>
    <x v="39"/>
    <n v="152.27999999999997"/>
    <s v="Not provided"/>
    <s v="Category. Pesticide Pesticide use: Insecticide"/>
    <m/>
    <x v="1"/>
    <s v="Syngenta Hellas AEBE"/>
    <s v="Anthousas Avenue Anthousa - Attiki 153 49 GR"/>
    <s v="LMIC"/>
    <s v="ATD_002_2021_Part 2"/>
    <n v="5"/>
    <s v="Excel conversion file for this page is named ATD_002_2021_Part 2 - 0006"/>
    <m/>
  </r>
  <r>
    <s v="b221"/>
    <x v="0"/>
    <s v="Viet Nam"/>
    <s v="Thiamethoxam"/>
    <s v="153719-23-4"/>
    <m/>
    <s v="MIXTURE"/>
    <x v="85"/>
    <n v="22.6"/>
    <n v="0.22600000000000001"/>
    <m/>
    <s v="4000L"/>
    <x v="74"/>
    <n v="904"/>
    <s v="Not provided"/>
    <s v="Category. Pesticide Pesticide use: Insecticide"/>
    <m/>
    <x v="1"/>
    <s v="Syngenta Production France SAS"/>
    <s v="55, rue du Fond du Vai Saint-Pierre-La-Garenne 27600 FR"/>
    <s v="LMIC"/>
    <s v="ATD_002_2021_Part 2"/>
    <n v="5"/>
    <s v="Excel conversion file for this page is named ATD_002_2021_Part 2 - 0006"/>
    <m/>
  </r>
  <r>
    <s v="b223"/>
    <x v="0"/>
    <s v="Chile"/>
    <s v="Thiamethoxam"/>
    <s v="153719-23-4"/>
    <m/>
    <s v="MIXTURE"/>
    <x v="71"/>
    <n v="17.57"/>
    <n v="0.1757"/>
    <m/>
    <s v="2900L"/>
    <x v="75"/>
    <n v="509.53"/>
    <s v="Not provided"/>
    <s v="Category: Pesticide Pesticide use: Insecticide"/>
    <m/>
    <x v="1"/>
    <s v="Syngenta Production France SAS"/>
    <s v="55, rue du Fond du Vai Saint-Pierre-La-Garenne 27600 FR"/>
    <s v="High income"/>
    <s v="ATD_002_2021_Part 2"/>
    <n v="5"/>
    <s v="Excel conversion file for this page is named ATD_002_2021_Part 2 - 0006"/>
    <m/>
  </r>
  <r>
    <s v="b224"/>
    <x v="6"/>
    <s v="Australia"/>
    <s v="Thiamethoxam"/>
    <s v="153719-23-4"/>
    <m/>
    <s v="MIXTURE"/>
    <x v="86"/>
    <n v="25"/>
    <n v="0.25"/>
    <m/>
    <s v="630KG"/>
    <x v="76"/>
    <n v="157.5"/>
    <s v="Not provided"/>
    <s v="Category: Pesticide Pesticide use: Insecticide"/>
    <m/>
    <x v="1"/>
    <s v="Syngenta Agro GmbH"/>
    <s v="Anton-Baumgartner-Strasse 125/2/3/1 Wien 1230 AT"/>
    <s v="High income"/>
    <s v="ATD_002_2021_Part 2"/>
    <n v="5"/>
    <s v="Excel conversion file for this page is named ATD_002_2021_Part 2 - 0006"/>
    <m/>
  </r>
  <r>
    <s v="b226"/>
    <x v="1"/>
    <s v="Russian Federation"/>
    <s v="Thiamethoxam"/>
    <s v="153719-23-4"/>
    <m/>
    <s v="MIXTURE"/>
    <x v="87"/>
    <n v="9.23"/>
    <n v="9.2300000000000007E-2"/>
    <m/>
    <s v="67200L"/>
    <x v="77"/>
    <n v="6202.56"/>
    <s v="Not provided"/>
    <s v="Category: Pesticide Pesticide use: Insecticide"/>
    <m/>
    <x v="1"/>
    <s v="Syngenta Espana S.A."/>
    <s v="Ribera del Loira Madrid 28042 ES"/>
    <s v="LMIC"/>
    <s v="ATD_002_2021_Part 2"/>
    <n v="5"/>
    <s v="Excel conversion file for this page is named ATD_002_2021_Part 2 - 0006"/>
    <m/>
  </r>
  <r>
    <s v="b227"/>
    <x v="1"/>
    <s v="South Africa"/>
    <s v="Thiamethoxam"/>
    <s v="153719-23-4"/>
    <m/>
    <s v="MIXTURE"/>
    <x v="88"/>
    <n v="46.01"/>
    <n v="0.46009999999999995"/>
    <m/>
    <s v="21600L"/>
    <x v="78"/>
    <n v="9938.16"/>
    <s v="Not provided"/>
    <s v="Category: Pesticide Pesticide use: Insecticide"/>
    <m/>
    <x v="1"/>
    <s v="Syngenta Espana S.A."/>
    <s v="Ribera del Loira Madrid 28042 ES"/>
    <s v="LMIC"/>
    <s v="ATD_002_2021_Part 2"/>
    <n v="6"/>
    <s v="Excel conversion file for this page is named ATD_002_2021_Part 2 - 0007"/>
    <m/>
  </r>
  <r>
    <s v="b228"/>
    <x v="1"/>
    <s v="Russian Federation"/>
    <s v="Thiamethoxam"/>
    <s v="153719-23-4"/>
    <m/>
    <s v="MIXTURE"/>
    <x v="89"/>
    <n v="17.78"/>
    <n v="0.17780000000000001"/>
    <m/>
    <s v="80550L"/>
    <x v="79"/>
    <n v="14321.79"/>
    <s v="Not provided"/>
    <s v="Category: Pesticide Pesticide use: Insecticide"/>
    <m/>
    <x v="1"/>
    <s v="Syngenta Espana S.A."/>
    <s v="Ribera del Loira Madrid 28042 ES"/>
    <s v="LMIC"/>
    <s v="ATD_002_2021_Part 2"/>
    <n v="6"/>
    <s v="Excel conversion file for this page is named ATD_002_2021_Part 2 - 0007"/>
    <m/>
  </r>
  <r>
    <s v="b229"/>
    <x v="0"/>
    <s v="Pakistan"/>
    <s v="Thiamethoxam"/>
    <s v="153719-23-4"/>
    <m/>
    <s v="MIXTURE"/>
    <x v="50"/>
    <n v="29.8"/>
    <n v="0.29799999999999999"/>
    <m/>
    <s v="15200L"/>
    <x v="80"/>
    <n v="4529.5999999999995"/>
    <s v="Not provided"/>
    <s v="Category: Pesticide Pesticide use: Insecticide"/>
    <m/>
    <x v="1"/>
    <s v="Syngenta Production France SAS"/>
    <s v="55, rue du Fond du Vai Saint-Pierre-La-Garenne 27600 FR"/>
    <s v="LMIC"/>
    <s v="ATD_002_2021_Part 2"/>
    <n v="6"/>
    <s v="Excel conversion file for this page is named ATD_002_2021_Part 2 - 0007"/>
    <m/>
  </r>
  <r>
    <s v="b23"/>
    <x v="0"/>
    <s v="Serbia"/>
    <s v="Thiamethoxam"/>
    <s v="153719-23-4"/>
    <m/>
    <s v="MIXTURE"/>
    <x v="90"/>
    <n v="17.78"/>
    <n v="0.17780000000000001"/>
    <m/>
    <s v="3000L"/>
    <x v="15"/>
    <n v="533.40000000000009"/>
    <s v="Not provided"/>
    <s v="Re-export"/>
    <m/>
    <x v="1"/>
    <s v="Syngenta Production France SAS"/>
    <s v="55, rue du Fond du Vai Saint-Pierre-La-Garenne 27600 FR"/>
    <s v="LMIC"/>
    <s v="ATD_002_2021_Part 2"/>
    <n v="1"/>
    <s v="There are two excel conversion files that were combined in this row ATD_002_2021_Part 2 - 0001 and ATD_002_2021_Part 2 - 0002"/>
    <m/>
  </r>
  <r>
    <s v="b232"/>
    <x v="1"/>
    <s v="Argentina"/>
    <s v="Thiamethoxam"/>
    <s v="153719-23-4"/>
    <m/>
    <s v="MIXTURE"/>
    <x v="91"/>
    <n v="8.3699999999999992"/>
    <n v="8.3699999999999997E-2"/>
    <m/>
    <s v="10200L"/>
    <x v="81"/>
    <n v="853.74"/>
    <s v="Not provided"/>
    <s v="Category: Pesticide Pesticide use: Insecticide"/>
    <m/>
    <x v="1"/>
    <s v="Syngenta Espana S.A."/>
    <s v="Ribera del Loira Madrid 28042 ES"/>
    <s v="LMIC"/>
    <s v="ATD_002_2021_Part 2"/>
    <n v="6"/>
    <s v="Excel conversion file for this page is named ATD_002_2021_Part 2 - 0007"/>
    <m/>
  </r>
  <r>
    <s v="b233"/>
    <x v="3"/>
    <s v="Georgia"/>
    <s v="Thiamethoxam"/>
    <s v="153719-23-4"/>
    <m/>
    <s v="MIXTURE"/>
    <x v="47"/>
    <n v="12.62"/>
    <n v="0.12619999999999998"/>
    <m/>
    <s v="960L"/>
    <x v="53"/>
    <n v="121.15199999999999"/>
    <s v="Not provided"/>
    <s v="Category: Pesticide Pesticide use: Insecticide"/>
    <m/>
    <x v="1"/>
    <s v="Syngenta Hellas AEBE"/>
    <s v="Anthousas Avenue Anthousa - Attiki 153 49 GR"/>
    <s v="LMIC"/>
    <s v="ATD_002_2021_Part 2"/>
    <n v="6"/>
    <s v="Excel conversion file for this page is named ATD_002_2021_Part 2 - 0007"/>
    <m/>
  </r>
  <r>
    <s v="b236"/>
    <x v="0"/>
    <s v="Kazakhstan"/>
    <s v="Thiamethoxam"/>
    <s v="153719-23-4"/>
    <m/>
    <s v="MIXTURE"/>
    <x v="63"/>
    <n v="22.63"/>
    <n v="0.2263"/>
    <m/>
    <s v="5000L"/>
    <x v="9"/>
    <n v="1131.5"/>
    <s v="Not provided"/>
    <s v="Category: Pesticide Pesticide use: Insecticide"/>
    <m/>
    <x v="1"/>
    <s v="Syngenta Production France SAS"/>
    <s v="55, rue du Fond du Vai Saint-Pierre-La-Garenne 27600 FR"/>
    <s v="LMIC"/>
    <s v="ATD_002_2021_Part 2"/>
    <n v="6"/>
    <s v="Excel conversion file for this page is named ATD_002_2021_Part 2 - 0007"/>
    <m/>
  </r>
  <r>
    <s v="b237"/>
    <x v="3"/>
    <s v="Jordan"/>
    <s v="Thiamethoxam"/>
    <s v="153719-23-4"/>
    <m/>
    <s v="MIXTURE"/>
    <x v="78"/>
    <n v="25"/>
    <n v="0.25"/>
    <m/>
    <s v="720KG"/>
    <x v="47"/>
    <n v="180"/>
    <s v="Not provided"/>
    <s v="Category: Pesticide Pesticide use: Insecticide"/>
    <m/>
    <x v="1"/>
    <s v="Syngenta Hellas AEBE"/>
    <s v="Anthousas Avenue Anthousa - Attiki 153 49 GR"/>
    <s v="LMIC"/>
    <s v="ATD_002_2021_Part 2"/>
    <n v="6"/>
    <s v="Excel conversion file for this page is named ATD_002_2021_Part 2 - 0007"/>
    <m/>
  </r>
  <r>
    <s v="b240"/>
    <x v="0"/>
    <s v="Kenya"/>
    <s v="Thiamethoxam"/>
    <s v="153719-23-4"/>
    <m/>
    <s v="MIXTURE"/>
    <x v="50"/>
    <n v="29.8"/>
    <n v="0.29799999999999999"/>
    <m/>
    <s v="3600L"/>
    <x v="8"/>
    <n v="1072.8"/>
    <s v="Not provided"/>
    <s v="Category: Pesticide Pesticide use: Insecticide"/>
    <m/>
    <x v="1"/>
    <s v="Syngenta Production France SAS"/>
    <s v="55, rue du Fond du Vai Saint-Pierre-La-Garenne 27600 FR"/>
    <s v="LMIC"/>
    <s v="ATD_002_2021_Part 2"/>
    <n v="6"/>
    <s v="Excel conversion file for this page is named ATD_002_2021_Part 2 - 0007"/>
    <m/>
  </r>
  <r>
    <s v="b25"/>
    <x v="0"/>
    <s v="Australia"/>
    <s v="Thiamethoxam"/>
    <s v="153719-23-4"/>
    <m/>
    <s v="MIXTURE"/>
    <x v="92"/>
    <n v="18.5"/>
    <n v="0.185"/>
    <m/>
    <s v="7000L"/>
    <x v="82"/>
    <n v="1295"/>
    <s v="Not provided"/>
    <s v="Category: Pesticide Pesticide use: Insecticide"/>
    <m/>
    <x v="1"/>
    <s v="Syngenta Production France SAS"/>
    <s v="55, rue du Fond du Vai Saint-Pierre-La-Garenne 27600 FR"/>
    <s v="High income"/>
    <s v="ATD_002_2021_Part 2"/>
    <n v="1"/>
    <s v="There are two excel conversion files that were combined in this row ATD_002_2021_Part 2 - 0001 and ATD_002_2021_Part 2 - 0002"/>
    <m/>
  </r>
  <r>
    <s v="b26"/>
    <x v="3"/>
    <s v="Iran, Islamic Republic of"/>
    <s v="Thiamethoxam"/>
    <s v="153719-23-4"/>
    <m/>
    <s v="MIXTURE"/>
    <x v="46"/>
    <n v="25"/>
    <n v="0.25"/>
    <m/>
    <s v="2400KG"/>
    <x v="26"/>
    <n v="600"/>
    <s v="Not provided"/>
    <s v="Insecticide"/>
    <m/>
    <x v="1"/>
    <s v="Syngenta Hellas AEBE"/>
    <s v="Anthousas Avenue Anthousa - Attiki 153 49 GR"/>
    <s v="LMIC"/>
    <s v="ATD_002_2021_Part 2"/>
    <n v="1"/>
    <s v="There are two excel conversion files that were combined in this row ATD_002_2021_Part 2 - 0001 and ATD_002_2021_Part 2 - 0002"/>
    <m/>
  </r>
  <r>
    <s v="b27"/>
    <x v="3"/>
    <s v="Kenya"/>
    <s v="Thiamethoxam"/>
    <s v="153719-23-4"/>
    <m/>
    <s v="MIXTURE"/>
    <x v="46"/>
    <n v="25"/>
    <n v="0.25"/>
    <m/>
    <s v="600KG"/>
    <x v="21"/>
    <n v="150"/>
    <s v="Not provided"/>
    <s v="Category: Pesticide Pesticide use: Insecticide"/>
    <m/>
    <x v="1"/>
    <s v="Syngenta Hellas AEBE"/>
    <s v="Anthousas Avenue Anthousa - Attiki 153 49 GR"/>
    <s v="LMIC"/>
    <s v="ATD_002_2021_Part 2"/>
    <n v="1"/>
    <s v="There are two excel conversion files that were combined in this row ATD_002_2021_Part 2 - 0001 and ATD_002_2021_Part 2 - 0002"/>
    <m/>
  </r>
  <r>
    <s v="b28"/>
    <x v="3"/>
    <s v="Jordan"/>
    <s v="Thiamethoxam"/>
    <s v="153719-23-4"/>
    <m/>
    <s v="MIXTURE"/>
    <x v="54"/>
    <n v="20"/>
    <n v="0.2"/>
    <m/>
    <s v="720L"/>
    <x v="47"/>
    <n v="144"/>
    <s v="Not provided"/>
    <s v="Category: Pesticide Pesticide use: Insecticide"/>
    <m/>
    <x v="1"/>
    <s v="Syngenta Hellas AEBE"/>
    <s v="Anthousas Avenue Anthousa - Attiki 153 49 GR"/>
    <s v="LMIC"/>
    <s v="ATD_002_2021_Part 2"/>
    <n v="1"/>
    <s v="There are two excel conversion files that were combined in this row ATD_002_2021_Part 2 - 0001 and ATD_002_2021_Part 2 - 0002"/>
    <m/>
  </r>
  <r>
    <s v="b3"/>
    <x v="4"/>
    <s v="Azerbaijan"/>
    <s v="Thiamethoxam"/>
    <s v="153719-23-4"/>
    <m/>
    <s v="MIXTURE"/>
    <x v="46"/>
    <s v="&gt;= 25 - &lt;30"/>
    <n v="0.27500000000000002"/>
    <m/>
    <s v="540KG"/>
    <x v="83"/>
    <n v="148.5"/>
    <s v="Not provided"/>
    <s v="Category: Pesticide Pesticide use: Insecticide"/>
    <m/>
    <x v="1"/>
    <s v="Syngenta Kft"/>
    <s v="Aliz u.2 Budapest 1117 HU"/>
    <s v="LMIC"/>
    <s v="ATD_002_2021_Part 2"/>
    <n v="1"/>
    <s v="There are two excel conversion files that were combined in this row ATD_002_2021_Part 2 - 0001 and ATD_002_2021_Part 2 - 0002"/>
    <m/>
  </r>
  <r>
    <s v="b31"/>
    <x v="3"/>
    <s v="Tunisia"/>
    <s v="Thiamethoxam"/>
    <s v="153719-23-4"/>
    <m/>
    <s v="MIXTURE"/>
    <x v="93"/>
    <n v="15.24"/>
    <n v="0.15240000000000001"/>
    <m/>
    <s v="1080L"/>
    <x v="39"/>
    <n v="164.59200000000001"/>
    <s v="Not provided"/>
    <s v="Category: Pesticide Pesticide use: Insecticide"/>
    <m/>
    <x v="1"/>
    <s v="Syngenta Hellas AEBE"/>
    <s v="Anthousas Avenue Anthousa - Attiki 153 49 GR"/>
    <s v="LMIC"/>
    <s v="ATD_002_2021_Part 2"/>
    <n v="1"/>
    <s v="There are two excel conversion files that were combined in this row ATD_002_2021_Part 2 - 0001 and ATD_002_2021_Part 2 - 0002"/>
    <m/>
  </r>
  <r>
    <s v="b32"/>
    <x v="1"/>
    <s v="Russian Federation"/>
    <s v="Thiamethoxam"/>
    <s v="153719-23-4"/>
    <m/>
    <s v="MIXTURE"/>
    <x v="94"/>
    <n v="11.47"/>
    <n v="0.11470000000000001"/>
    <m/>
    <s v="40960L"/>
    <x v="84"/>
    <n v="4698.1120000000001"/>
    <s v="Not provided"/>
    <s v="Category. Pesticide Pesticide use: Insecticide"/>
    <m/>
    <x v="1"/>
    <s v="Syngenta Espana S.A."/>
    <s v="Ribera del Loira Madrid 28042 ES"/>
    <s v="LMIC"/>
    <s v="ATD_002_2021_Part 2"/>
    <n v="1"/>
    <s v="There are two excel conversion files that were combined in this row ATD_002_2021_Part 2 - 0001 and ATD_002_2021_Part 2 - 0002"/>
    <m/>
  </r>
  <r>
    <s v="b35"/>
    <x v="0"/>
    <s v="Iran, Islamic Republic of"/>
    <s v="Thiamethoxam"/>
    <s v="153719-23-4"/>
    <m/>
    <s v="MIXTURE"/>
    <x v="70"/>
    <n v="14.1"/>
    <n v="0.14099999999999999"/>
    <m/>
    <s v="153260L"/>
    <x v="85"/>
    <n v="21609.659999999996"/>
    <s v="Not provided"/>
    <s v="Category: Pesticide Pesticide use: Insecticide"/>
    <m/>
    <x v="1"/>
    <s v="Syngenta Production France SAS"/>
    <s v="55, rue du Fond du Vai Saint-Pierre-La-Garenne 27600 FR"/>
    <s v="LMIC"/>
    <s v="ATD_002_2021_Part 2"/>
    <n v="1"/>
    <s v="There are two excel conversion files that were combined in this row ATD_002_2021_Part 2 - 0001 and ATD_002_2021_Part 2 - 0002"/>
    <m/>
  </r>
  <r>
    <s v="b37"/>
    <x v="0"/>
    <s v="Iran, Islamic Republic of"/>
    <s v="Thiamethoxam"/>
    <s v="153719-23-4"/>
    <m/>
    <s v="MIXTURE"/>
    <x v="45"/>
    <n v="21.6"/>
    <n v="0.21600000000000003"/>
    <m/>
    <s v="8320L"/>
    <x v="22"/>
    <n v="1797.1200000000001"/>
    <s v="Not provided"/>
    <s v="Category: Pesticide Pesticide use: Insecticide"/>
    <m/>
    <x v="1"/>
    <s v="Syngenta Production France SAS"/>
    <s v="55, rue du Fond du Vai Saint-Pierre-La-Garenne 27600 FR"/>
    <s v="LMIC"/>
    <s v="ATD_002_2021_Part 2"/>
    <n v="1"/>
    <s v="There are two excel conversion files that were combined in this row ATD_002_2021_Part 2 - 0001 and ATD_002_2021_Part 2 - 0002"/>
    <m/>
  </r>
  <r>
    <s v="b38"/>
    <x v="0"/>
    <s v="Colombia"/>
    <s v="Thiamethoxam"/>
    <s v="153719-23-4"/>
    <m/>
    <s v="MIXTURE"/>
    <x v="71"/>
    <n v="17.57"/>
    <n v="0.1757"/>
    <m/>
    <s v="7200L"/>
    <x v="86"/>
    <n v="1265.04"/>
    <s v="Not provided"/>
    <s v="Category. Pesticide Pesticide use: Insecticide"/>
    <m/>
    <x v="1"/>
    <s v="Syngenta Production France SAS"/>
    <s v="55, rue du Fond du Vai Saint-Pierre-La-Garenne 27600 FR"/>
    <s v="LMIC"/>
    <s v="ATD_002_2021_Part 2"/>
    <n v="1"/>
    <s v="There are two excel conversion files that were combined in this row ATD_002_2021_Part 2 - 0001 and ATD_002_2021_Part 2 - 0002"/>
    <m/>
  </r>
  <r>
    <s v="b39"/>
    <x v="3"/>
    <s v="United Arab Emirates"/>
    <s v="Thiamethoxam"/>
    <s v="153719-23-4"/>
    <m/>
    <s v="MIXTURE"/>
    <x v="95"/>
    <n v="14.1"/>
    <n v="0.14099999999999999"/>
    <m/>
    <s v="1080L"/>
    <x v="39"/>
    <n v="152.27999999999997"/>
    <s v="Not provided"/>
    <s v="Category: Pesticide Pesticide use: Insecticide"/>
    <m/>
    <x v="1"/>
    <s v="Syngenta Hellas AEBE"/>
    <s v="Anthousas Avenue Anthousa - Attiki 153 49 GR"/>
    <s v="High income"/>
    <s v="ATD_002_2021_Part 2"/>
    <n v="1"/>
    <s v="There are two excel conversion files that were combined in this row ATD_002_2021_Part 2 - 0001 and ATD_002_2021_Part 2 - 0002"/>
    <m/>
  </r>
  <r>
    <s v="b4"/>
    <x v="1"/>
    <s v="Russian Federation"/>
    <s v="Thiamethoxam"/>
    <s v="153719-23-4"/>
    <m/>
    <s v="MIXTURE"/>
    <x v="96"/>
    <n v="48"/>
    <n v="0.48"/>
    <m/>
    <s v="5120L"/>
    <x v="87"/>
    <n v="2457.6"/>
    <s v="Not provided"/>
    <s v="Category: Pesticide Pesticide use: Insecticide"/>
    <m/>
    <x v="1"/>
    <s v="Syngenta Espana S.A."/>
    <s v="Ribera del Loira Madrid 28042 ES"/>
    <s v="LMIC"/>
    <s v="ATD_002_2021_Part 2"/>
    <n v="1"/>
    <s v="There are two excel conversion files that were combined in this row ATD_002_2021_Part 2 - 0001 and ATD_002_2021_Part 2 - 0002"/>
    <m/>
  </r>
  <r>
    <s v="b41"/>
    <x v="0"/>
    <s v="Belarus"/>
    <s v="Thiamethoxam"/>
    <s v="153719-23-4"/>
    <m/>
    <s v="MIXTURE"/>
    <x v="62"/>
    <n v="24.3"/>
    <n v="0.24299999999999999"/>
    <m/>
    <s v="600L"/>
    <x v="21"/>
    <n v="145.79999999999998"/>
    <s v="Not provided"/>
    <s v="Category: Pesticide Pesticide use: Insecticide"/>
    <m/>
    <x v="1"/>
    <s v="Syngenta Production France SAS"/>
    <s v="55, rue du Fond du Vai Saint-Pierre-La-Garenne 27600 FR"/>
    <s v="LMIC"/>
    <s v="ATD_002_2021_Part 2"/>
    <n v="1"/>
    <s v="There are two excel conversion files that were combined in this row ATD_002_2021_Part 2 - 0001 and ATD_002_2021_Part 2 - 0002"/>
    <m/>
  </r>
  <r>
    <s v="b45"/>
    <x v="0"/>
    <s v="Taiwan"/>
    <s v="Thiamethoxam"/>
    <s v="153719-23-4"/>
    <m/>
    <s v="MIXTURE"/>
    <x v="79"/>
    <n v="14.1"/>
    <n v="0.14099999999999999"/>
    <m/>
    <s v="8000L"/>
    <x v="88"/>
    <n v="1128"/>
    <s v="Not provided"/>
    <s v="Category: Pesticide Pesticide use: Insecticide"/>
    <m/>
    <x v="1"/>
    <s v="Syngenta Production France SAS"/>
    <s v="55, rue du Fond du Vai Saint-Pierre-La-Garenne 27600 FR"/>
    <s v="High income"/>
    <s v="ATD_002_2021_Part 2"/>
    <n v="2"/>
    <s v="Excel conversion file for this page is named ATD_002_2021_Part 2 - 0003"/>
    <m/>
  </r>
  <r>
    <s v="b46"/>
    <x v="0"/>
    <s v="Brazil"/>
    <s v="Thiamethoxam"/>
    <s v="153719-23-4"/>
    <m/>
    <s v="MIXTURE"/>
    <x v="97"/>
    <n v="18.5"/>
    <n v="0.185"/>
    <m/>
    <s v="29000L"/>
    <x v="89"/>
    <n v="5365"/>
    <s v="Not provided"/>
    <s v="Category: Pesticide Pesticide use: Insecticide"/>
    <m/>
    <x v="1"/>
    <s v="Syngenta Production France SAS"/>
    <s v="55, rue du Fond du Vai Saint-Pierre-La-Garenne 27600 FR"/>
    <s v="LMIC"/>
    <s v="ATD_002_2021_Part 2"/>
    <n v="2"/>
    <s v="Excel conversion file for this page is named ATD_002_2021_Part 2 - 0003"/>
    <m/>
  </r>
  <r>
    <s v="b47"/>
    <x v="3"/>
    <s v="Mozambique"/>
    <s v="Thiamethoxam"/>
    <s v="153719-23-4"/>
    <m/>
    <s v="MIXTURE"/>
    <x v="98"/>
    <n v="13.85"/>
    <n v="0.13849999999999998"/>
    <m/>
    <s v="360L"/>
    <x v="7"/>
    <n v="49.859999999999992"/>
    <s v="Not provided"/>
    <s v="Insecticide"/>
    <m/>
    <x v="1"/>
    <s v="Syngenta Hellas AEBE"/>
    <s v="Anthousas Avenue Anthousa - Attiki 153 49 GR"/>
    <s v="LMIC"/>
    <s v="ATD_002_2021_Part 2"/>
    <n v="2"/>
    <s v="Excel conversion file for this page is named ATD_002_2021_Part 2 - 0003"/>
    <m/>
  </r>
  <r>
    <s v="b48"/>
    <x v="0"/>
    <s v="Belarus"/>
    <s v="Thiamethoxam"/>
    <s v="153719-23-4"/>
    <m/>
    <s v="MIXTURE"/>
    <x v="70"/>
    <n v="14.1"/>
    <n v="0.14099999999999999"/>
    <m/>
    <s v="1200L"/>
    <x v="54"/>
    <n v="169.2"/>
    <s v="Not provided"/>
    <s v="Category: Pesticide Pesticide use: Insecticide"/>
    <m/>
    <x v="1"/>
    <s v="Syngenta Production France SAS"/>
    <s v="55, rue du Fond du Vai Saint-Pierre-La-Garenne 27600 FR"/>
    <s v="LMIC"/>
    <s v="ATD_002_2021_Part 2"/>
    <n v="2"/>
    <s v="Excel conversion file for this page is named ATD_002_2021_Part 2 - 0003"/>
    <m/>
  </r>
  <r>
    <s v="b49"/>
    <x v="0"/>
    <s v="Ukraine"/>
    <s v="Thiamethoxam"/>
    <s v="153719-23-4"/>
    <m/>
    <s v="MIXTURE"/>
    <x v="49"/>
    <n v="14.1"/>
    <n v="0.14099999999999999"/>
    <m/>
    <s v="10400L"/>
    <x v="90"/>
    <n v="1466.3999999999999"/>
    <s v="Not provided"/>
    <s v="Category: Pesticide Pesticide use: Insecticide"/>
    <m/>
    <x v="1"/>
    <s v="Syngenta Production France SAS"/>
    <s v="55, rue du Fond du Vai Saint-Pierre-La-Garenne 27600 FR"/>
    <s v="LMIC"/>
    <s v="ATD_002_2021_Part 2"/>
    <n v="2"/>
    <s v="Excel conversion file for this page is named ATD_002_2021_Part 2 - 0003"/>
    <m/>
  </r>
  <r>
    <s v="b5"/>
    <x v="1"/>
    <s v="Russian Federation"/>
    <s v="Thiamethoxam"/>
    <s v="153719-23-4"/>
    <m/>
    <s v="MIXTURE"/>
    <x v="76"/>
    <n v="17.5"/>
    <n v="0.17499999999999999"/>
    <m/>
    <s v="10880L"/>
    <x v="91"/>
    <n v="1903.9999999999998"/>
    <s v="Not provided"/>
    <s v="Category: Pesticide Pesticide use: Insecticide"/>
    <m/>
    <x v="1"/>
    <s v="Syngenta Espana S.A."/>
    <s v="Ribera del Loira Madrid 28042 ES"/>
    <s v="LMIC"/>
    <s v="ATD_002_2021_Part 2"/>
    <n v="1"/>
    <s v="There are two excel conversion files that were combined in this row ATD_002_2021_Part 2 - 0001 and ATD_002_2021_Part 2 - 0002"/>
    <m/>
  </r>
  <r>
    <s v="b50"/>
    <x v="6"/>
    <s v="Korea, Republic of"/>
    <s v="Thiamethoxam"/>
    <s v="153719-23-4"/>
    <m/>
    <s v="MIXTURE"/>
    <x v="46"/>
    <n v="25"/>
    <n v="0.25"/>
    <m/>
    <s v="2970KG"/>
    <x v="92"/>
    <n v="742.5"/>
    <s v="Not provided"/>
    <s v="Category: Pesticide Pesticide use: Insecticide"/>
    <m/>
    <x v="1"/>
    <s v="Syngenta Agro GmbH"/>
    <s v="Anton-Baumgartner-Strasse 125/2/3/1 Wien 1230 AT"/>
    <s v="High income"/>
    <s v="ATD_002_2021_Part 2"/>
    <n v="2"/>
    <s v="Excel conversion file for this page is named ATD_002_2021_Part 2 - 0003"/>
    <m/>
  </r>
  <r>
    <s v="b51"/>
    <x v="4"/>
    <s v="Belarus"/>
    <s v="Thiamethoxam"/>
    <s v="153719-23-4"/>
    <m/>
    <s v="MIXTURE"/>
    <x v="46"/>
    <s v="&gt;= 25 - &lt; 30"/>
    <n v="0.27500000000000002"/>
    <m/>
    <s v="180KG"/>
    <x v="45"/>
    <n v="49.500000000000007"/>
    <s v="Not provided"/>
    <s v="Category: Pesticide Pesticide use: Insecticide"/>
    <m/>
    <x v="1"/>
    <s v="Syngenta Kft"/>
    <s v="Alizu.2 Budapest 1117 HU"/>
    <s v="LMIC"/>
    <s v="ATD_002_2021_Part 2"/>
    <n v="2"/>
    <s v="Excel conversion file for this page is named ATD_002_2021_Part 2 - 0003"/>
    <m/>
  </r>
  <r>
    <s v="b52"/>
    <x v="3"/>
    <s v="Tanzania, United Republic Of"/>
    <s v="Thiamethoxam"/>
    <s v="153719-23-4"/>
    <m/>
    <s v="MIXTURE"/>
    <x v="75"/>
    <n v="20"/>
    <n v="0.2"/>
    <m/>
    <s v="210KG"/>
    <x v="93"/>
    <n v="42"/>
    <s v="Not provided"/>
    <s v="Insecticide"/>
    <m/>
    <x v="1"/>
    <s v="Syngenta Hellas AEBE"/>
    <s v="Anthousas Avenue Anthousa - Attiki 153 49 GR"/>
    <s v="LMIC"/>
    <s v="ATD_002_2021_Part 2"/>
    <n v="2"/>
    <s v="Excel conversion file for this page is named ATD_002_2021_Part 2 - 0003"/>
    <m/>
  </r>
  <r>
    <s v="b54"/>
    <x v="0"/>
    <s v="Russian Federation"/>
    <s v="Thiamethoxam"/>
    <s v="153719-23-4"/>
    <m/>
    <s v="MIXTURE"/>
    <x v="70"/>
    <n v="14.1"/>
    <n v="0.14099999999999999"/>
    <m/>
    <s v="84000L"/>
    <x v="94"/>
    <n v="11843.999999999998"/>
    <s v="Not provided"/>
    <s v="Category: Pesticide Pesticide use: Insecticide"/>
    <m/>
    <x v="1"/>
    <s v="Syngenta Production France SAS"/>
    <s v="55, rue du Fond du Vai Saint-Pierre-La-Garenne 27600 FR"/>
    <s v="LMIC"/>
    <s v="ATD_002_2021_Part 2"/>
    <n v="2"/>
    <s v="Excel conversion file for this page is named ATD_002_2021_Part 2 - 0003"/>
    <m/>
  </r>
  <r>
    <s v="b55"/>
    <x v="1"/>
    <s v="Ukraine"/>
    <s v="Thiamethoxam"/>
    <s v="153719-23-4"/>
    <m/>
    <s v="MIXTURE"/>
    <x v="89"/>
    <n v="17.78"/>
    <n v="0.17780000000000001"/>
    <m/>
    <s v="18400L"/>
    <x v="95"/>
    <n v="3271.5200000000004"/>
    <s v="Not provided"/>
    <s v="Category: Pesticide Pesticide use: Insecticide"/>
    <m/>
    <x v="1"/>
    <s v="Syngenta Espana S.A."/>
    <s v="Ribera del Loira Madrid 28042 ES"/>
    <s v="LMIC"/>
    <s v="ATD_002_2021_Part 2"/>
    <n v="2"/>
    <s v="Excel conversion file for this page is named ATD_002_2021_Part 2 - 0003"/>
    <m/>
  </r>
  <r>
    <s v="b56"/>
    <x v="0"/>
    <s v="Ukraine"/>
    <s v="Thiamethoxam"/>
    <s v="153719-23-4"/>
    <m/>
    <s v="MIXTURE"/>
    <x v="89"/>
    <n v="17.78"/>
    <n v="0.17780000000000001"/>
    <m/>
    <s v="2000L"/>
    <x v="96"/>
    <n v="355.6"/>
    <s v="Not provided"/>
    <s v="Category: Pesticide Pesticide use: Insecticide"/>
    <m/>
    <x v="1"/>
    <s v="Syngenta Production France SAS"/>
    <s v="55, rue du Fond du Vai Saint-Pierre-La-Garenne 27600 FR"/>
    <s v="LMIC"/>
    <s v="ATD_002_2021_Part 2"/>
    <n v="2"/>
    <s v="Excel conversion file for this page is named ATD_002_2021_Part 2 - 0003"/>
    <m/>
  </r>
  <r>
    <s v="b57"/>
    <x v="3"/>
    <s v="Oman"/>
    <s v="Thiamethoxam"/>
    <s v="153719-23-4"/>
    <m/>
    <s v="MIXTURE"/>
    <x v="59"/>
    <n v="17.57"/>
    <n v="0.1757"/>
    <m/>
    <s v="720L"/>
    <x v="47"/>
    <n v="126.50399999999999"/>
    <s v="Not provided"/>
    <s v="Category: Pesticide Pesticide use: Insecticide"/>
    <m/>
    <x v="1"/>
    <s v="Syngenta Hellas AEBE"/>
    <s v="Anthousas Avenue Anthousa - Attiki 153 49 GR"/>
    <s v="High income"/>
    <s v="ATD_002_2021_Part 2"/>
    <n v="2"/>
    <s v="Excel conversion file for this page is named ATD_002_2021_Part 2 - 0003"/>
    <m/>
  </r>
  <r>
    <s v="b58"/>
    <x v="3"/>
    <s v="Oman"/>
    <s v="Thiamethoxam"/>
    <s v="153719-23-4"/>
    <m/>
    <s v="MIXTURE"/>
    <x v="99"/>
    <n v="12.499000000000001"/>
    <n v="0.12499"/>
    <m/>
    <s v="720L"/>
    <x v="47"/>
    <n v="89.992800000000003"/>
    <s v="Not provided"/>
    <s v="Category: Pesticide Pesticide use: Insecticide"/>
    <m/>
    <x v="1"/>
    <s v="Syngenta Hellas AEBE"/>
    <s v="Anthousas Avenue Anthousa - Attiki 153 49 GR"/>
    <s v="High income"/>
    <s v="ATD_002_2021_Part 2"/>
    <n v="2"/>
    <s v="Excel conversion file for this page is named ATD_002_2021_Part 2 - 0003"/>
    <m/>
  </r>
  <r>
    <s v="b6"/>
    <x v="4"/>
    <s v="Morocco"/>
    <s v="Thiamethoxam"/>
    <s v="153719-23-4"/>
    <m/>
    <s v="MIXTURE"/>
    <x v="100"/>
    <s v="&gt;= 20 - &lt;25"/>
    <n v="0.22500000000000001"/>
    <m/>
    <s v="85KG"/>
    <x v="97"/>
    <n v="19.125"/>
    <s v="Not provided"/>
    <s v="Category: Pesticide Pesticide use: Insecticide"/>
    <m/>
    <x v="1"/>
    <s v="Syngenta Kft"/>
    <s v="Alizu.2 Budapest 1117 HU"/>
    <s v="LMIC"/>
    <s v="ATD_002_2021_Part 2"/>
    <n v="1"/>
    <s v="There are two excel conversion files that were combined in this row ATD_002_2021_Part 2 - 0001 and ATD_002_2021_Part 2 - 0002"/>
    <m/>
  </r>
  <r>
    <s v="b60"/>
    <x v="0"/>
    <s v="Australia"/>
    <s v="Thiamethoxam"/>
    <s v="153719-23-4"/>
    <m/>
    <s v="MIXTURE"/>
    <x v="101"/>
    <n v="18.5"/>
    <n v="0.185"/>
    <m/>
    <s v="5000L"/>
    <x v="9"/>
    <n v="925"/>
    <s v="Not provided"/>
    <s v="Category: Pesticide Pesticide use: Insecticide"/>
    <m/>
    <x v="1"/>
    <s v="Syngenta Production France SAS"/>
    <s v="55, rue du Fond du Vai Saint-Pierre-La-Garenne 27600 FR"/>
    <s v="High income"/>
    <s v="ATD_002_2021_Part 2"/>
    <n v="2"/>
    <s v="Excel conversion file for this page is named ATD_002_2021_Part 2 - 0003"/>
    <m/>
  </r>
  <r>
    <s v="b62"/>
    <x v="3"/>
    <s v="Tanzania, United Republic Of"/>
    <s v="Thiamethoxam"/>
    <s v="153719-23-4"/>
    <m/>
    <s v="MIXTURE"/>
    <x v="46"/>
    <n v="25"/>
    <n v="0.25"/>
    <m/>
    <s v="210KG"/>
    <x v="93"/>
    <n v="52.5"/>
    <s v="Not provided"/>
    <s v="Category: Pesticide Pesticide use: Insecticide"/>
    <m/>
    <x v="1"/>
    <s v="Syngenta Hellas AEBE"/>
    <s v="Anthousas Avenue Anthousa - Attiki 153 49 GR"/>
    <s v="LMIC"/>
    <s v="ATD_002_2021_Part 2"/>
    <n v="2"/>
    <s v="Excel conversion file for this page is named ATD_002_2021_Part 2 - 0003"/>
    <m/>
  </r>
  <r>
    <s v="b63"/>
    <x v="0"/>
    <s v="Serbia"/>
    <s v="Thiamethoxam"/>
    <s v="153719-23-4"/>
    <m/>
    <s v="MIXTURE"/>
    <x v="50"/>
    <n v="29.66"/>
    <n v="0.29659999999999997"/>
    <m/>
    <s v="1000L"/>
    <x v="3"/>
    <n v="296.59999999999997"/>
    <s v="Not provided"/>
    <s v="Re-export"/>
    <m/>
    <x v="1"/>
    <s v="Syngenta Production France SAS"/>
    <s v="55, rue du Fond du Vai Saint-Pierre-La-Garenne 27600 FR"/>
    <s v="LMIC"/>
    <s v="ATD_002_2021_Part 2"/>
    <n v="2"/>
    <s v="Excel conversion file for this page is named ATD_002_2021_Part 2 - 0003"/>
    <m/>
  </r>
  <r>
    <s v="b64"/>
    <x v="3"/>
    <s v="Uzbekistan"/>
    <s v="Thiamethoxam"/>
    <s v="153719-23-4"/>
    <m/>
    <s v="MIXTURE"/>
    <x v="49"/>
    <n v="12.62"/>
    <n v="0.12619999999999998"/>
    <m/>
    <s v="1800L"/>
    <x v="98"/>
    <n v="227.15999999999997"/>
    <s v="Not provided"/>
    <s v="Insecticide"/>
    <m/>
    <x v="1"/>
    <s v="Syngenta Hellas AEBE"/>
    <s v="Anthousas Avenue Anthousa - Attiki 153 49 GR"/>
    <s v="LMIC"/>
    <s v="ATD_002_2021_Part 2"/>
    <n v="2"/>
    <s v="Excel conversion file for this page is named ATD_002_2021_Part 2 - 0003"/>
    <m/>
  </r>
  <r>
    <s v="b66"/>
    <x v="1"/>
    <s v="Georgia"/>
    <s v="Thiamethoxam"/>
    <s v="153719-23-4"/>
    <m/>
    <s v="MIXTURE"/>
    <x v="63"/>
    <n v="22.63"/>
    <n v="0.2263"/>
    <m/>
    <s v="1920L"/>
    <x v="31"/>
    <n v="434.49599999999998"/>
    <s v="Not provided"/>
    <s v="Category: Pesticide Pesticide use: Insecticide"/>
    <m/>
    <x v="1"/>
    <s v="Syngenta Espana S.A."/>
    <s v="Ribera del Loira Madrid 28042 ES"/>
    <s v="LMIC"/>
    <s v="ATD_002_2021_Part 2"/>
    <n v="2"/>
    <s v="Excel conversion file for this page is named ATD_002_2021_Part 2 - 0003"/>
    <m/>
  </r>
  <r>
    <s v="b67"/>
    <x v="3"/>
    <s v="Oman"/>
    <s v="Thiamethoxam"/>
    <s v="153719-23-4"/>
    <m/>
    <s v="MIXTURE"/>
    <x v="102"/>
    <n v="15.24"/>
    <n v="0.15240000000000001"/>
    <m/>
    <s v="720L"/>
    <x v="47"/>
    <n v="109.72800000000001"/>
    <s v="Not provided"/>
    <s v="Category: Pesticide Pesticide use: Insecticide"/>
    <m/>
    <x v="1"/>
    <s v="Syngenta Hellas AEBE"/>
    <s v="Anthousas Avenue Anthousa - Attiki 153 49 GR"/>
    <s v="High income"/>
    <s v="ATD_002_2021_Part 2"/>
    <n v="2"/>
    <s v="Excel conversion file for this page is named ATD_002_2021_Part 2 - 0003"/>
    <m/>
  </r>
  <r>
    <s v="b68"/>
    <x v="0"/>
    <s v="Russian Federation"/>
    <s v="Thiamethoxam"/>
    <s v="153719-23-4"/>
    <m/>
    <s v="MIXTURE"/>
    <x v="103"/>
    <n v="29.79"/>
    <n v="0.2979"/>
    <m/>
    <s v="10800L"/>
    <x v="46"/>
    <n v="3217.32"/>
    <s v="Not provided"/>
    <s v="Category: Pesticide Pesticide use: Insecticide"/>
    <m/>
    <x v="1"/>
    <s v="Syngenta Production France SAS"/>
    <s v="55, rue du Fond du Vai Saint-Pierre-La-Garenne 27600 FR"/>
    <s v="LMIC"/>
    <s v="ATD_002_2021_Part 2"/>
    <n v="2"/>
    <s v="Excel conversion file for this page is named ATD_002_2021_Part 2 - 0003"/>
    <m/>
  </r>
  <r>
    <s v="b70"/>
    <x v="3"/>
    <s v="Palestine, State of"/>
    <s v="Thiamethoxam"/>
    <s v="153719-23-4"/>
    <m/>
    <s v="MIXTURE"/>
    <x v="52"/>
    <n v="24"/>
    <n v="0.24"/>
    <m/>
    <s v="400L"/>
    <x v="58"/>
    <n v="96"/>
    <s v="Not provided"/>
    <s v="Category: Pesticide Pesticide use: Insecticide"/>
    <m/>
    <x v="1"/>
    <s v="Syngenta Hellas AEBE"/>
    <s v="Anthousas Avenue Anthousa - Attiki 153 49 GR"/>
    <s v="LMIC"/>
    <s v="ATD_002_2021_Part 2"/>
    <n v="2"/>
    <s v="Excel conversion file for this page is named ATD_002_2021_Part 2 - 0003"/>
    <m/>
  </r>
  <r>
    <s v="b71"/>
    <x v="3"/>
    <s v="United Arab Emirates"/>
    <s v="Thiamethoxam"/>
    <s v="153719-23-4"/>
    <m/>
    <s v="MIXTURE"/>
    <x v="78"/>
    <n v="25"/>
    <n v="0.25"/>
    <m/>
    <s v="250KG"/>
    <x v="99"/>
    <n v="62.5"/>
    <s v="Not provided"/>
    <s v="Category: Pesticide Pesticide use: Insecticide"/>
    <m/>
    <x v="1"/>
    <s v="Syngenta Hellas AEBE"/>
    <s v="Anthousas Avenue Anthousa - Attiki 153 49 GR"/>
    <s v="High income"/>
    <s v="ATD_002_2021_Part 2"/>
    <n v="2"/>
    <s v="Excel conversion file for this page is named ATD_002_2021_Part 2 - 0003"/>
    <m/>
  </r>
  <r>
    <s v="b72"/>
    <x v="1"/>
    <s v="Argentina"/>
    <s v="Thiamethoxam"/>
    <s v="153719-23-4"/>
    <m/>
    <s v="MIXTURE"/>
    <x v="104"/>
    <n v="15.28"/>
    <n v="0.15279999999999999"/>
    <m/>
    <s v="20400L"/>
    <x v="100"/>
    <n v="3117.12"/>
    <s v="Not provided"/>
    <s v="Category: Pesticide Pesticide use: Insecticide"/>
    <m/>
    <x v="1"/>
    <s v="Syngenta Espana S.A."/>
    <s v="Ribera del Loira Madrid 28042 ES"/>
    <s v="LMIC"/>
    <s v="ATD_002_2021_Part 2"/>
    <n v="2"/>
    <s v="Excel conversion file for this page is named ATD_002_2021_Part 2 - 0003"/>
    <m/>
  </r>
  <r>
    <s v="b73"/>
    <x v="4"/>
    <s v="Kenya"/>
    <s v="Thiamethoxam"/>
    <s v="153719-23-4"/>
    <m/>
    <s v="MIXTURE"/>
    <x v="75"/>
    <s v="&gt;= 20 - &lt; 25"/>
    <n v="0.22500000000000001"/>
    <m/>
    <s v="990KG"/>
    <x v="101"/>
    <n v="222.75"/>
    <s v="Not provided"/>
    <s v="Category: Pesticide Pesticide use: Insecticide"/>
    <m/>
    <x v="1"/>
    <s v="Syngenta Kft"/>
    <s v="Alizu.2 Budapest 1117 HU"/>
    <s v="LMIC"/>
    <s v="ATD_002_2021_Part 2"/>
    <n v="2"/>
    <s v="Excel conversion file for this page is named ATD_002_2021_Part 2 - 0003"/>
    <m/>
  </r>
  <r>
    <s v="b74"/>
    <x v="3"/>
    <s v="Cameroon"/>
    <s v="Thiamethoxam"/>
    <s v="153719-23-4"/>
    <m/>
    <s v="MIXTURE"/>
    <x v="52"/>
    <n v="21.6"/>
    <n v="0.21600000000000003"/>
    <m/>
    <s v="672L"/>
    <x v="102"/>
    <n v="145.15200000000002"/>
    <s v="Not provided"/>
    <s v="Insecticide"/>
    <m/>
    <x v="1"/>
    <s v="Syngenta Hellas Single Member S.A.C.I."/>
    <s v="Anthousas Avenue Anthousa - Attiki 153 49 GR"/>
    <s v="LMIC"/>
    <s v="ATD_002_2021_Part 2"/>
    <n v="2"/>
    <s v="Excel conversion file for this page is named ATD_002_2021_Part 2 - 0003"/>
    <m/>
  </r>
  <r>
    <s v="b78"/>
    <x v="3"/>
    <s v="Cote D'Ivoire"/>
    <s v="Thiamethoxam"/>
    <s v="153719-23-4"/>
    <m/>
    <s v="MIXTURE"/>
    <x v="52"/>
    <n v="24"/>
    <n v="0.24"/>
    <m/>
    <s v="1344L"/>
    <x v="103"/>
    <n v="322.56"/>
    <s v="Not provided"/>
    <s v="Category: Pesticide Pesticide use: Insecticide"/>
    <m/>
    <x v="1"/>
    <s v="Syngenta Hellas AEBE"/>
    <s v="Anthousas Avenue Anthousa - Attiki 153 49 GR"/>
    <s v="LMIC"/>
    <s v="ATD_002_2021_Part 2"/>
    <n v="2"/>
    <s v="Excel conversion file for this page is named ATD_002_2021_Part 2 - 0003"/>
    <m/>
  </r>
  <r>
    <s v="b8"/>
    <x v="4"/>
    <s v="Algeria"/>
    <s v="Thiamethoxam"/>
    <s v="153719-23-4"/>
    <m/>
    <s v="MIXTURE"/>
    <x v="75"/>
    <s v="&gt;= 20 - &lt;25"/>
    <n v="0.22500000000000001"/>
    <m/>
    <s v="1575KG"/>
    <x v="104"/>
    <n v="354.375"/>
    <s v="Not provided"/>
    <s v="Category: Pesticide Pesticide use: Insecticide"/>
    <m/>
    <x v="1"/>
    <s v="Syngenta Kft"/>
    <s v="Alizu.2 Budapest 1117 HU"/>
    <s v="LMIC"/>
    <s v="ATD_002_2021_Part 2"/>
    <n v="1"/>
    <s v="There are two excel conversion files that were combined in this row ATD_002_2021_Part 2 - 0001 and ATD_002_2021_Part 2 - 0002"/>
    <m/>
  </r>
  <r>
    <s v="b80"/>
    <x v="3"/>
    <s v="Ethiopia"/>
    <s v="Thiamethoxam"/>
    <s v="153719-23-4"/>
    <m/>
    <s v="MIXTURE"/>
    <x v="75"/>
    <n v="20"/>
    <n v="0.2"/>
    <m/>
    <s v="360KG"/>
    <x v="7"/>
    <n v="72"/>
    <s v="Not provided"/>
    <s v="Category: Pesticide Pesticide use: Insecticide"/>
    <m/>
    <x v="1"/>
    <s v="Syngenta Hellas AEBE"/>
    <s v="Anthousas Avenue Anthousa - Attiki 153 49 GR"/>
    <s v="LMIC"/>
    <s v="ATD_002_2021_Part 2"/>
    <n v="2"/>
    <s v="Excel conversion file for this page is named ATD_002_2021_Part 2 - 0003"/>
    <m/>
  </r>
  <r>
    <s v="b81"/>
    <x v="0"/>
    <s v="Russian Federation"/>
    <s v="Thiamethoxam"/>
    <s v="153719-23-4"/>
    <m/>
    <s v="MIXTURE"/>
    <x v="89"/>
    <n v="17.78"/>
    <n v="0.17780000000000001"/>
    <m/>
    <s v="46350L"/>
    <x v="105"/>
    <n v="8241.0300000000007"/>
    <s v="Not provided"/>
    <s v="Insecticide"/>
    <m/>
    <x v="1"/>
    <s v="Syngenta Production France SAS"/>
    <s v="55, rue du Fond du Vai Saint-Pierre-La-Garenne 27600 FR"/>
    <s v="LMIC"/>
    <s v="ATD_002_2021_Part 2"/>
    <n v="2"/>
    <s v="Excel conversion file for this page is named ATD_002_2021_Part 2 - 0003"/>
    <m/>
  </r>
  <r>
    <s v="b82"/>
    <x v="3"/>
    <s v="United Arab Emirates"/>
    <s v="Thiamethoxam"/>
    <s v="153719-23-4"/>
    <m/>
    <s v="MIXTURE"/>
    <x v="99"/>
    <n v="12.499000000000001"/>
    <n v="0.12499"/>
    <m/>
    <s v="3272L"/>
    <x v="106"/>
    <n v="408.96728000000002"/>
    <s v="Not provided"/>
    <s v="Category: Pesticide Pesticide use: Insecticide"/>
    <m/>
    <x v="1"/>
    <s v="Syngenta Hellas AEBE"/>
    <s v="Anthousas Avenue Anthousa - Attiki 153 49 GR"/>
    <s v="High income"/>
    <s v="ATD_002_2021_Part 2"/>
    <n v="2"/>
    <s v="Excel conversion file for this page is named ATD_002_2021_Part 2 - 0003"/>
    <m/>
  </r>
  <r>
    <s v="b84"/>
    <x v="0"/>
    <s v="Argentina"/>
    <s v="Thiamethoxam"/>
    <s v="153719-23-4"/>
    <m/>
    <s v="MIXTURE"/>
    <x v="71"/>
    <n v="20"/>
    <n v="0.2"/>
    <m/>
    <s v="8800L"/>
    <x v="107"/>
    <n v="1760"/>
    <s v="Not provided"/>
    <s v="Category: Pesticide Pesticide use: Insecticide"/>
    <m/>
    <x v="1"/>
    <s v="Syngenta Production France SAS"/>
    <s v="55, rue du Fond du Vai Saint-Pierre-La-Garenne 27600 FR"/>
    <s v="LMIC"/>
    <s v="ATD_002_2021_Part 2"/>
    <n v="2"/>
    <s v="Excel conversion file for this page is named ATD_002_2021_Part 2 - 0003"/>
    <m/>
  </r>
  <r>
    <s v="b86"/>
    <x v="3"/>
    <s v="Qatar"/>
    <s v="Thiamethoxam"/>
    <s v="153719-23-4"/>
    <m/>
    <s v="MIXTURE"/>
    <x v="55"/>
    <n v="15.24"/>
    <n v="0.15240000000000001"/>
    <m/>
    <s v="360L"/>
    <x v="7"/>
    <n v="54.864000000000004"/>
    <s v="Not provided"/>
    <s v="Insecticide"/>
    <m/>
    <x v="1"/>
    <s v="Syngenta Hellas AEBE"/>
    <s v="Anthousas Avenue Anthousa - Attiki 153 49 GR"/>
    <s v="High income"/>
    <s v="ATD_002_2021_Part 2"/>
    <n v="2"/>
    <s v="Excel conversion file for this page is named ATD_002_2021_Part 2 - 0003"/>
    <m/>
  </r>
  <r>
    <s v="b87"/>
    <x v="1"/>
    <s v="Argentina"/>
    <s v="Thiamethoxam"/>
    <s v="153719-23-4"/>
    <m/>
    <s v="MIXTURE"/>
    <x v="77"/>
    <n v="15.28"/>
    <n v="0.15279999999999999"/>
    <m/>
    <s v="9000L"/>
    <x v="108"/>
    <n v="1375.1999999999998"/>
    <s v="Not provided"/>
    <s v="Category: Pesticide Pesticide use: Insecticide"/>
    <m/>
    <x v="1"/>
    <s v="Syngenta Espana S.A."/>
    <s v="Ribera del Loira Madrid 28042 ES"/>
    <s v="LMIC"/>
    <s v="ATD_002_2021_Part 2"/>
    <n v="2"/>
    <s v="Excel conversion file for this page is named ATD_002_2021_Part 2 - 0003"/>
    <m/>
  </r>
  <r>
    <s v="b88"/>
    <x v="6"/>
    <s v="Singapore"/>
    <s v="Thiamethoxam"/>
    <s v="153719-23-4"/>
    <m/>
    <s v="MIXTURE"/>
    <x v="66"/>
    <n v="25"/>
    <n v="0.25"/>
    <m/>
    <s v="240KG"/>
    <x v="33"/>
    <n v="60"/>
    <s v="Not provided"/>
    <s v="Used for re-export"/>
    <m/>
    <x v="1"/>
    <s v="Syngenta Agro GmbH"/>
    <s v="Anton-Baumgartner-Strasse 125/2/3/1 Wien 1230 AT"/>
    <s v="High income"/>
    <s v="ATD_002_2021_Part 2"/>
    <n v="2"/>
    <s v="Excel conversion file for this page is named ATD_002_2021_Part 2 - 0003"/>
    <m/>
  </r>
  <r>
    <s v="b89"/>
    <x v="3"/>
    <s v="Israel"/>
    <s v="Thiamethoxam"/>
    <s v="153719-23-4"/>
    <m/>
    <s v="MIXTURE"/>
    <x v="52"/>
    <n v="24"/>
    <n v="0.24"/>
    <m/>
    <s v="1320L"/>
    <x v="109"/>
    <n v="316.8"/>
    <s v="Not provided"/>
    <s v="Category: Pesticide Pesticide use: Insecticide"/>
    <m/>
    <x v="1"/>
    <s v="Syngenta Hellas AEBE"/>
    <s v="Anthousas Avenue Anthousa - Attiki 153 49 GR"/>
    <s v="High income"/>
    <s v="ATD_002_2021_Part 2"/>
    <n v="2"/>
    <s v="Excel conversion file for this page is named ATD_002_2021_Part 2 - 0003"/>
    <m/>
  </r>
  <r>
    <s v="b91"/>
    <x v="0"/>
    <s v="Cuba"/>
    <s v="Thiamethoxam"/>
    <s v="153719-23-4"/>
    <m/>
    <s v="MIXTURE"/>
    <x v="105"/>
    <n v="14.1"/>
    <n v="0.14099999999999999"/>
    <m/>
    <s v="2400L"/>
    <x v="26"/>
    <n v="338.4"/>
    <s v="Not provided"/>
    <s v="Category: Pesticide Pesticide use: Insecticide"/>
    <m/>
    <x v="1"/>
    <s v="Syngenta Production France SAS"/>
    <s v="55, rue du Fond du Vai Saint-Pierre-La-Garenne 27600 FR"/>
    <s v="LMIC"/>
    <s v="ATD_002_2021_Part 2"/>
    <n v="3"/>
    <s v="Excel conversion file for this page is named ATD_002_2021_Part 2 - 0004"/>
    <m/>
  </r>
  <r>
    <s v="b94"/>
    <x v="1"/>
    <s v="Paraguay"/>
    <s v="Thiamethoxam"/>
    <s v="153719-23-4"/>
    <m/>
    <s v="MIXTURE"/>
    <x v="101"/>
    <n v="18.5"/>
    <n v="0.185"/>
    <m/>
    <s v="18640L"/>
    <x v="110"/>
    <n v="3448.4"/>
    <s v="Not provided"/>
    <s v="Category: Pesticide Pesticide use. Insecticide"/>
    <m/>
    <x v="1"/>
    <s v="Syngenta Espana S.A."/>
    <s v="Ribera del Loira Madrid 28042 ES"/>
    <s v="LMIC"/>
    <s v="ATD_002_2021_Part 2"/>
    <n v="3"/>
    <s v="Excel conversion file for this page is named ATD_002_2021_Part 2 - 0004"/>
    <m/>
  </r>
  <r>
    <s v="b95"/>
    <x v="0"/>
    <s v="Ukraine"/>
    <s v="Thiamethoxam"/>
    <s v="153719-23-4"/>
    <m/>
    <s v="MIXTURE"/>
    <x v="63"/>
    <n v="22.63"/>
    <n v="0.2263"/>
    <m/>
    <s v="7400L"/>
    <x v="111"/>
    <n v="1674.6200000000001"/>
    <s v="Not provided"/>
    <s v="Category: Pesticide Pesticide use: Insecticide"/>
    <m/>
    <x v="1"/>
    <s v="Syngenta Production France SAS"/>
    <s v="55, rue du Fond du Vai Saint-Pierre-La-Garenne 27600 FR"/>
    <s v="LMIC"/>
    <s v="ATD_002_2021_Part 2"/>
    <n v="3"/>
    <s v="Excel conversion file for this page is named ATD_002_2021_Part 2 - 0004"/>
    <m/>
  </r>
  <r>
    <s v="b96"/>
    <x v="3"/>
    <s v="Iraq"/>
    <s v="Thiamethoxam"/>
    <s v="153719-23-4"/>
    <m/>
    <s v="MIXTURE"/>
    <x v="71"/>
    <n v="17.57"/>
    <n v="0.1757"/>
    <m/>
    <s v="1080L"/>
    <x v="39"/>
    <n v="189.756"/>
    <s v="Not provided"/>
    <s v="Category: Pesticide Pesticide use: Insecticide"/>
    <m/>
    <x v="1"/>
    <s v="Syngenta Hellas AEBE"/>
    <s v="Anthousas Avenue Anthousa - Attiki 153 49 GR"/>
    <s v="LMIC"/>
    <s v="ATD_002_2021_Part 2"/>
    <n v="3"/>
    <s v="Excel conversion file for this page is named ATD_002_2021_Part 2 - 0004"/>
    <m/>
  </r>
  <r>
    <s v="b99"/>
    <x v="4"/>
    <s v="Sudan"/>
    <s v="Thiamethoxam"/>
    <s v="153719-23-4"/>
    <m/>
    <s v="MIXTURE"/>
    <x v="75"/>
    <s v="&gt;= 20 - &lt; 25"/>
    <n v="0.22500000000000001"/>
    <m/>
    <s v="600KG"/>
    <x v="21"/>
    <n v="135"/>
    <s v="Not provided"/>
    <s v="Category: Pesticide Pesticide use: Insecticide"/>
    <m/>
    <x v="1"/>
    <s v="Syngenta Kft"/>
    <s v="Aliz u.2 Budapest 1117 HU"/>
    <s v="LMIC"/>
    <s v="ATD_002_2021_Part 2"/>
    <n v="3"/>
    <s v="Excel conversion file for this page is named ATD_002_2021_Part 2 - 0004"/>
    <m/>
  </r>
  <r>
    <s v="c1"/>
    <x v="1"/>
    <s v="Uganda"/>
    <s v="Imidacloprid"/>
    <s v="138261-41-3"/>
    <m/>
    <m/>
    <x v="106"/>
    <s v="15-19"/>
    <n v="0.17"/>
    <d v="2020-11-23T00:00:00"/>
    <s v="10000L"/>
    <x v="70"/>
    <n v="1700.0000000000002"/>
    <s v="Not provided"/>
    <s v="Pesticide"/>
    <s v="Imidacloprid 200 SL will be used as a insecticide for agriculture."/>
    <x v="2"/>
    <s v="ADAMA MAKHTESHIM LTD (SPAIN)"/>
    <s v="Principe de Vergara 110 Madrid 28002 ES"/>
    <s v="LMIC"/>
    <s v="ATD_024_2021_Batch 2_Redacted"/>
    <m/>
    <s v="This data was keyed in manually by CD. "/>
    <m/>
  </r>
  <r>
    <s v="c10"/>
    <x v="2"/>
    <s v="South Africa"/>
    <s v="Clothianidin"/>
    <s v="210880-92-5"/>
    <m/>
    <m/>
    <x v="107"/>
    <n v="47.6"/>
    <n v="0.47600000000000003"/>
    <d v="2020-09-01T00:00:00"/>
    <s v="25000KG"/>
    <x v="112"/>
    <n v="11900"/>
    <s v="Not provided"/>
    <s v="Industrial"/>
    <s v="is used for seed treatment"/>
    <x v="3"/>
    <s v="BASF SE"/>
    <s v="Carl-Bosch-Str. 38 Ludwigshafen am Rhein 67056 DE"/>
    <s v="LMIC"/>
    <s v="ATD_024_2021_Batch 2_Redacted"/>
    <m/>
    <s v="This data was keyed in manually by CD. "/>
    <m/>
  </r>
  <r>
    <s v="c11"/>
    <x v="2"/>
    <s v="Chile"/>
    <s v="Clothianidin"/>
    <s v="210880-92-5"/>
    <m/>
    <m/>
    <x v="107"/>
    <n v="47.6"/>
    <n v="0.47600000000000003"/>
    <d v="2020-09-01T00:00:00"/>
    <s v="6600KG"/>
    <x v="38"/>
    <n v="3141.6000000000004"/>
    <s v="Not provided"/>
    <s v="Pesticide"/>
    <s v="is used for seed treatment"/>
    <x v="3"/>
    <s v="BASF SE"/>
    <s v="Carl-Bosch-Str. 38 Ludwigshafen am Rhein 67056 DE"/>
    <s v="High income"/>
    <s v="ATD_024_2021_Batch 2_Redacted"/>
    <m/>
    <s v="This data was keyed in manually by CD. "/>
    <m/>
  </r>
  <r>
    <s v="c12"/>
    <x v="7"/>
    <s v="Israel"/>
    <s v="Imidacloprid"/>
    <s v="138261-41-3"/>
    <m/>
    <m/>
    <x v="108"/>
    <n v="36"/>
    <n v="0.36"/>
    <d v="2020-09-23T00:00:00"/>
    <s v="20000L"/>
    <x v="14"/>
    <n v="7200"/>
    <n v="2592"/>
    <s v="Pesticide"/>
    <s v="End-use insecticide product."/>
    <x v="4"/>
    <s v="Cheminova A/S"/>
    <s v="Thyborønvej 76-78 Harboøre DK-7673 DK"/>
    <s v="High income"/>
    <s v="ATD_024_2021_Batch 2_Redacted"/>
    <m/>
    <s v="This data was keyed in manually by CD. "/>
    <s v="According to the Danish government, the actual amount of imidacloprid shipped under this notification was 2.592 tonnes."/>
  </r>
  <r>
    <s v="c13"/>
    <x v="0"/>
    <s v="Ukraine"/>
    <s v="Clothianidin"/>
    <s v="210880-92-5"/>
    <m/>
    <m/>
    <x v="109"/>
    <n v="50"/>
    <n v="0.5"/>
    <d v="2020-09-14T00:00:00"/>
    <s v="10000KG"/>
    <x v="70"/>
    <n v="5000"/>
    <n v="0"/>
    <s v="Pesticide"/>
    <s v="Insecticide"/>
    <x v="5"/>
    <s v="Sumitomo Cheimical Agro Europe SAS"/>
    <s v="Parc d' Affaires de Crecy 10A, rue de la Voie Lactee Saint Didier au Mont d'Or 69370 FR"/>
    <s v="LMIC"/>
    <s v="ATD_024_2021_Batch 2_Redacted"/>
    <m/>
    <s v="According to Sumitomo, this export did not take place. This data was keyed in manually by CD. "/>
    <s v="According to Sumitomo, this export did not ultimately take place in 2020. "/>
  </r>
  <r>
    <s v="c2"/>
    <x v="0"/>
    <s v="Senegal"/>
    <s v="Imidacloprid"/>
    <s v="138261-41-3"/>
    <m/>
    <m/>
    <x v="110"/>
    <s v="25-35"/>
    <n v="0.3"/>
    <d v="2020-09-01T00:00:00"/>
    <s v="2000L"/>
    <x v="96"/>
    <n v="600"/>
    <s v="Not provided"/>
    <s v="Pesticide"/>
    <s v="Insecticide"/>
    <x v="6"/>
    <s v="Arysta Lifescience"/>
    <s v="ROUTE D'ARTIX BP 80 Nogueres 64150 FR"/>
    <s v="LMIC"/>
    <s v="ATD_024_2021_Batch 2_Redacted"/>
    <m/>
    <s v="This data was keyed in manually by CD. "/>
    <m/>
  </r>
  <r>
    <s v="c3"/>
    <x v="0"/>
    <s v="Cameroon"/>
    <s v="Imidacloprid"/>
    <s v="138261-41-3"/>
    <m/>
    <m/>
    <x v="111"/>
    <s v="2.5-10"/>
    <n v="6.25E-2"/>
    <d v="2020-09-01T00:00:00"/>
    <s v="12000L"/>
    <x v="41"/>
    <n v="750"/>
    <s v="Not provided"/>
    <s v="Pesticide"/>
    <s v="Insecticide"/>
    <x v="6"/>
    <s v="Arysta Lifescience"/>
    <s v="ROUTE D'ARTIX BP 80 Nogueres 64150 FR"/>
    <s v="LMIC"/>
    <s v="ATD_024_2021_Batch 2_Redacted"/>
    <m/>
    <s v="This data was keyed in manually by CD. "/>
    <m/>
  </r>
  <r>
    <s v="c4"/>
    <x v="0"/>
    <s v="Mali"/>
    <s v="Imidacloprid"/>
    <s v="138261-41-3"/>
    <m/>
    <m/>
    <x v="112"/>
    <s v="10 TO 20"/>
    <n v="0.15"/>
    <d v="2020-09-01T00:00:00"/>
    <s v="70000L"/>
    <x v="113"/>
    <n v="10500"/>
    <s v="Not provided"/>
    <s v="Pesticide"/>
    <s v="Insecticide"/>
    <x v="6"/>
    <s v="Arysta Lifescience"/>
    <s v="ROUTE D'ARTIX BP 80 Nogueres 64150 FR"/>
    <s v="LMIC"/>
    <s v="ATD_024_2021_Batch 2_Redacted"/>
    <m/>
    <s v="This data was keyed in manually by CD. "/>
    <m/>
  </r>
  <r>
    <s v="c5"/>
    <x v="0"/>
    <s v="Cote D'Ivoire"/>
    <s v="Imidacloprid"/>
    <s v="138261-41-3"/>
    <m/>
    <m/>
    <x v="111"/>
    <s v="2.5-10"/>
    <n v="6.25E-2"/>
    <d v="2020-09-01T00:00:00"/>
    <s v="5000L"/>
    <x v="9"/>
    <n v="312.5"/>
    <s v="Not provided"/>
    <s v="Pesticide"/>
    <s v="Insecticide"/>
    <x v="6"/>
    <s v="Arysta Lifescience"/>
    <s v="ROUTE D'ARTIX BP 80 Nogueres 64150 FR"/>
    <s v="LMIC"/>
    <s v="ATD_024_2021_Batch 2_Redacted"/>
    <m/>
    <s v="This data was keyed in manually by CD. "/>
    <m/>
  </r>
  <r>
    <s v="c6"/>
    <x v="0"/>
    <s v="Cote D'Ivoire"/>
    <s v="Imidacloprid"/>
    <s v="138261-41-3"/>
    <m/>
    <m/>
    <x v="112"/>
    <s v="10 TO 20"/>
    <n v="0.15"/>
    <d v="2020-09-01T00:00:00"/>
    <s v="24000L"/>
    <x v="114"/>
    <n v="3600"/>
    <s v="Not provided"/>
    <s v="Pesticide"/>
    <s v="Insecticide"/>
    <x v="6"/>
    <s v="Arysta Lifescience"/>
    <s v="ROUTE D'ARTIX BP 80 Nogueres 64150 FR"/>
    <s v="LMIC"/>
    <s v="ATD_024_2021_Batch 2_Redacted"/>
    <m/>
    <s v="This data was keyed in manually by CD. "/>
    <m/>
  </r>
  <r>
    <s v="c7"/>
    <x v="2"/>
    <s v="Australia"/>
    <s v="Clothianidin"/>
    <s v="210880-92-5"/>
    <m/>
    <m/>
    <x v="113"/>
    <n v="28.57"/>
    <n v="0.28570000000000001"/>
    <d v="2020-09-04T00:00:00"/>
    <s v="10300KG"/>
    <x v="115"/>
    <n v="2942.71"/>
    <s v="Not provided"/>
    <s v="Pesticide"/>
    <s v="is used for seed treatment"/>
    <x v="3"/>
    <s v="BASF SE"/>
    <s v="Carl-Bosch-Str. 38 Ludwigshafen am Rhein 67056 DE"/>
    <s v="High income"/>
    <s v="ATD_024_2021_Batch 2_Redacted"/>
    <m/>
    <s v="This data was keyed in manually by CD. "/>
    <m/>
  </r>
  <r>
    <s v="c8"/>
    <x v="2"/>
    <s v="Argentina"/>
    <s v="Clothianidin"/>
    <s v="210880-92-5"/>
    <m/>
    <m/>
    <x v="114"/>
    <n v="48"/>
    <n v="0.48"/>
    <d v="2020-09-01T00:00:00"/>
    <s v="34000KG"/>
    <x v="116"/>
    <n v="16320"/>
    <s v="Not provided"/>
    <s v="Pesticide"/>
    <s v="is used for seed treatment"/>
    <x v="3"/>
    <s v="BASF SE"/>
    <s v="Carl-Bosch-Str. 38 Ludwigshafen am Rhein 67056 DE"/>
    <s v="LMIC"/>
    <s v="ATD_024_2021_Batch 2_Redacted"/>
    <m/>
    <s v="This data was keyed in manually by CD. "/>
    <m/>
  </r>
  <r>
    <s v="c9"/>
    <x v="2"/>
    <s v="Ukraine"/>
    <s v="Clothianidin"/>
    <s v="210880-92-5"/>
    <m/>
    <m/>
    <x v="107"/>
    <n v="47.6"/>
    <n v="0.47600000000000003"/>
    <d v="2020-09-01T00:00:00"/>
    <s v="19600L"/>
    <x v="117"/>
    <n v="9329.6"/>
    <s v="Not provided"/>
    <s v="Pesticide"/>
    <s v="is used for seed treatment"/>
    <x v="3"/>
    <s v="BASF SE"/>
    <s v="Carl-Bosch-Str. 38 Ludwigshafen am Rhein 67056 DE"/>
    <s v="LMIC"/>
    <s v="ATD_024_2021_Batch 2_Redacted"/>
    <m/>
    <s v="This data was keyed in manually by CD. "/>
    <m/>
  </r>
  <r>
    <s v="d10"/>
    <x v="8"/>
    <s v="Ukraine"/>
    <s v="Imidacloprid"/>
    <s v="138261-41-3"/>
    <m/>
    <m/>
    <x v="115"/>
    <n v="48.6"/>
    <n v="0.48599999999999999"/>
    <d v="2020-10-16T00:00:00"/>
    <s v="3000L"/>
    <x v="15"/>
    <n v="1458"/>
    <s v="Not provided"/>
    <s v="Pesticide"/>
    <s v="Insecticide for seed treatment"/>
    <x v="7"/>
    <s v="NuFarm Limited"/>
    <s v="Wyke Lane Wyke BD12 9EJ GB"/>
    <s v="LMIC"/>
    <m/>
    <n v="4"/>
    <s v="This data was keyed in manually by CD. "/>
    <m/>
  </r>
  <r>
    <s v="d11"/>
    <x v="8"/>
    <s v="Sudan"/>
    <s v="Imidacloprid"/>
    <s v="138261-41-3"/>
    <m/>
    <m/>
    <x v="116"/>
    <n v="30.17"/>
    <n v="0.30170000000000002"/>
    <d v="2020-10-16T00:00:00"/>
    <s v="10000L"/>
    <x v="70"/>
    <n v="3017.0000000000005"/>
    <s v="Not provided"/>
    <s v="Pesticide"/>
    <s v="Insecticide"/>
    <x v="7"/>
    <s v="NuFarm Limited"/>
    <s v="Wyke Lane Wyke BD12 9EJ GB"/>
    <s v="LMIC"/>
    <m/>
    <n v="4"/>
    <s v="This data was keyed in manually by CD. "/>
    <m/>
  </r>
  <r>
    <s v="d12"/>
    <x v="8"/>
    <s v="Russian Federation"/>
    <s v="Imidacloprid"/>
    <s v="138261-41-3"/>
    <m/>
    <m/>
    <x v="117"/>
    <n v="48.6"/>
    <n v="0.48599999999999999"/>
    <d v="2020-10-21T00:00:00"/>
    <s v="16000L"/>
    <x v="35"/>
    <n v="7776"/>
    <s v="Not provided"/>
    <s v="Pesticide"/>
    <s v="Insecticide for seed treatment"/>
    <x v="7"/>
    <s v="NuFarm Limited"/>
    <s v="Wyke Lane Wyke BD12 9EJ GB"/>
    <s v="LMIC"/>
    <m/>
    <n v="4"/>
    <s v="This data was keyed in manually by CD. "/>
    <m/>
  </r>
  <r>
    <s v="d13"/>
    <x v="0"/>
    <s v="North Macedonia, Republic of"/>
    <s v="Imidacloprid"/>
    <s v="138261-41-3"/>
    <m/>
    <m/>
    <x v="118"/>
    <n v="17.100000000000001"/>
    <n v="0.17100000000000001"/>
    <d v="2020-10-22T00:00:00"/>
    <s v="500L"/>
    <x v="4"/>
    <n v="85.5"/>
    <s v="Not provided"/>
    <s v="Pesticide"/>
    <s v="Insecticide for crop protection use"/>
    <x v="7"/>
    <s v="NUFARM S.A.S"/>
    <s v="Immeuble West Plaza, 11 rue du Débarcadère Colombes 92700 FR"/>
    <s v="LMIC"/>
    <m/>
    <n v="4"/>
    <s v="This data was keyed in manually by CD. "/>
    <m/>
  </r>
  <r>
    <s v="d14"/>
    <x v="0"/>
    <s v="Tunisia"/>
    <s v="Imidacloprid"/>
    <s v="138261-41-3"/>
    <m/>
    <m/>
    <x v="119"/>
    <n v="17.100000000000001"/>
    <n v="0.17100000000000001"/>
    <d v="2020-10-15T00:00:00"/>
    <s v="1500L"/>
    <x v="12"/>
    <n v="256.5"/>
    <s v="Not provided"/>
    <s v="Pesticide"/>
    <s v="Insecticide"/>
    <x v="7"/>
    <s v="NUFARM S.A.S"/>
    <s v="Immeuble West Plaza, 11 rue du Débarcadère Colombes 92700 FR"/>
    <s v="LMIC"/>
    <m/>
    <n v="4"/>
    <s v="This data was keyed in manually by CD. "/>
    <m/>
  </r>
  <r>
    <s v="d15"/>
    <x v="0"/>
    <s v="North Macedonia, Republic of"/>
    <s v="Imidacloprid"/>
    <s v="138261-41-3"/>
    <m/>
    <m/>
    <x v="120"/>
    <n v="17.100000000000001"/>
    <n v="0.17100000000000001"/>
    <d v="2020-12-10T00:00:00"/>
    <s v="1500L"/>
    <x v="12"/>
    <n v="256.5"/>
    <s v="Not provided"/>
    <s v="Pesticide"/>
    <s v="Insecticide for professional crop protection use"/>
    <x v="7"/>
    <s v="NUFARM S.A.S"/>
    <s v="Immeuble West Plaza, 11 rue du Débarcadère Colombes 92700 FR"/>
    <s v="LMIC"/>
    <m/>
    <n v="4"/>
    <s v="This data was keyed in manually by CD. "/>
    <m/>
  </r>
  <r>
    <s v="d3"/>
    <x v="1"/>
    <s v="Jordan"/>
    <s v="Imidacloprid"/>
    <s v="138261-41-3"/>
    <m/>
    <m/>
    <x v="121"/>
    <n v="20"/>
    <n v="0.2"/>
    <d v="2020-10-01T00:00:00"/>
    <s v="2L"/>
    <x v="118"/>
    <n v="0.4"/>
    <s v="Not provided"/>
    <s v="Pesticide"/>
    <s v="Agricultural uses"/>
    <x v="8"/>
    <s v="INDUSTRIAL QUÍMICA KEY, S.A."/>
    <s v="Av Cervera 17  Tàrrega 25300 ES"/>
    <s v="LMIC"/>
    <m/>
    <n v="2"/>
    <s v="This data was keyed in manually by CD. "/>
    <m/>
  </r>
  <r>
    <s v="d4"/>
    <x v="1"/>
    <s v="Tunisia"/>
    <s v="Imidacloprid"/>
    <s v="138261-41-3"/>
    <m/>
    <m/>
    <x v="121"/>
    <n v="20"/>
    <n v="0.2"/>
    <d v="2020-10-01T00:00:00"/>
    <s v="5L"/>
    <x v="119"/>
    <n v="1"/>
    <s v="Not provided"/>
    <s v="Pesticide"/>
    <s v="Agricultural uses"/>
    <x v="8"/>
    <s v="INDUSTRIAL QUÍMICA KEY, S.A."/>
    <s v="Av Cervera 17  Tàrrega 25300 ES"/>
    <s v="LMIC"/>
    <m/>
    <n v="2"/>
    <s v="This data was keyed in manually by CD. "/>
    <m/>
  </r>
  <r>
    <s v="d5"/>
    <x v="6"/>
    <s v="North Macedonia, Republic of"/>
    <s v="Imidacloprid"/>
    <s v="138261-41-3"/>
    <m/>
    <m/>
    <x v="122"/>
    <n v="17.100000000000001"/>
    <n v="0.17100000000000001"/>
    <d v="2020-12-01T00:00:00"/>
    <s v="2000L"/>
    <x v="96"/>
    <n v="342"/>
    <n v="0"/>
    <s v="Pesticide"/>
    <s v="Professional use, insecticide"/>
    <x v="7"/>
    <s v="Nufarm GmbH &amp; Co KG"/>
    <s v="St.-Peter-Str. Linz A-4021 AT"/>
    <s v="LMIC"/>
    <m/>
    <n v="3"/>
    <s v="According to Nufarm, this export did not take place. This data was keyed in manually by CD. "/>
    <s v="According to Nufarm, this export did not ultimately take place in 2020."/>
  </r>
  <r>
    <s v="d6"/>
    <x v="8"/>
    <s v="Tunisia"/>
    <s v="Imidacloprid"/>
    <s v="138261-41-3"/>
    <m/>
    <m/>
    <x v="123"/>
    <n v="14.5"/>
    <n v="0.14499999999999999"/>
    <d v="2020-10-27T00:00:00"/>
    <s v="2000L"/>
    <x v="96"/>
    <n v="290"/>
    <s v="Not provided"/>
    <s v="Pesticide"/>
    <s v="Insecticide for crop protection uses"/>
    <x v="7"/>
    <s v="NuFarm Limited"/>
    <s v="Wyke Lane Wyke BD12 9EJ GB"/>
    <s v="LMIC"/>
    <m/>
    <n v="4"/>
    <s v="This data was keyed in manually by CD. "/>
    <m/>
  </r>
  <r>
    <s v="d7"/>
    <x v="8"/>
    <s v="Ukraine"/>
    <s v="Imidacloprid"/>
    <s v="138261-41-3"/>
    <m/>
    <m/>
    <x v="124"/>
    <s v="15-20"/>
    <n v="0.17499999999999999"/>
    <d v="2020-12-10T00:00:00"/>
    <s v="5000L"/>
    <x v="9"/>
    <n v="875"/>
    <s v="Not provided"/>
    <s v="Pesticide"/>
    <s v="Insecticide for professional seed treatment"/>
    <x v="7"/>
    <s v="NuFarm Limited"/>
    <s v="Wyke Lane Wyke BD12 9EJ GB"/>
    <s v="LMIC"/>
    <m/>
    <n v="4"/>
    <s v="This data was keyed in manually by CD. "/>
    <m/>
  </r>
  <r>
    <s v="d8"/>
    <x v="8"/>
    <s v="Georgia"/>
    <s v="Imidacloprid"/>
    <s v="138261-41-3"/>
    <m/>
    <m/>
    <x v="125"/>
    <n v="48.6"/>
    <n v="0.48599999999999999"/>
    <d v="2020-10-19T00:00:00"/>
    <s v="3000L"/>
    <x v="15"/>
    <n v="1458"/>
    <s v="Not provided"/>
    <s v="Pesticide"/>
    <s v="Insecticide for seed treatment"/>
    <x v="7"/>
    <s v="NuFarm Limited"/>
    <s v="Wyke Lane Wyke BD12 9EJ GB"/>
    <s v="LMIC"/>
    <m/>
    <n v="4"/>
    <s v="This data was keyed in manually by CD. "/>
    <m/>
  </r>
  <r>
    <s v="d9"/>
    <x v="8"/>
    <s v="Belarus"/>
    <s v="Imidacloprid"/>
    <s v="138261-41-3"/>
    <m/>
    <m/>
    <x v="126"/>
    <n v="48.6"/>
    <n v="0.48599999999999999"/>
    <d v="2020-10-28T00:00:00"/>
    <s v="3000L"/>
    <x v="15"/>
    <n v="1458"/>
    <s v="Not provided"/>
    <s v="Pesticide"/>
    <s v="Insecticide for seed treatment"/>
    <x v="7"/>
    <s v="NuFarm Limited"/>
    <s v="Wyke Lane Wyke BD12 9EJ GB"/>
    <s v="LMIC"/>
    <m/>
    <n v="4"/>
    <s v="This data was keyed in manually by CD. "/>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CEBD907-F357-46A7-990C-6762D3D21566}"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31" firstHeaderRow="0" firstDataRow="1" firstDataCol="1"/>
  <pivotFields count="25">
    <pivotField dataField="1" showAll="0"/>
    <pivotField axis="axisRow" showAll="0" sortType="descending">
      <items count="10">
        <item x="6"/>
        <item x="5"/>
        <item x="7"/>
        <item x="0"/>
        <item x="2"/>
        <item x="3"/>
        <item x="4"/>
        <item x="1"/>
        <item x="8"/>
        <item t="default"/>
      </items>
      <autoSortScope>
        <pivotArea dataOnly="0" outline="0" fieldPosition="0">
          <references count="1">
            <reference field="4294967294" count="1" selected="0">
              <x v="1"/>
            </reference>
          </references>
        </pivotArea>
      </autoSortScope>
    </pivotField>
    <pivotField showAll="0"/>
    <pivotField showAll="0"/>
    <pivotField showAll="0"/>
    <pivotField showAll="0"/>
    <pivotField showAll="0"/>
    <pivotField showAll="0">
      <items count="128">
        <item x="78"/>
        <item x="52"/>
        <item x="46"/>
        <item x="43"/>
        <item x="82"/>
        <item x="72"/>
        <item x="69"/>
        <item x="98"/>
        <item x="61"/>
        <item x="102"/>
        <item x="81"/>
        <item x="55"/>
        <item x="79"/>
        <item x="100"/>
        <item x="75"/>
        <item x="112"/>
        <item x="110"/>
        <item x="94"/>
        <item x="65"/>
        <item x="44"/>
        <item x="63"/>
        <item x="101"/>
        <item x="64"/>
        <item x="92"/>
        <item x="10"/>
        <item x="13"/>
        <item x="109"/>
        <item x="34"/>
        <item x="6"/>
        <item x="31"/>
        <item x="32"/>
        <item x="38"/>
        <item x="1"/>
        <item x="12"/>
        <item x="18"/>
        <item x="41"/>
        <item x="73"/>
        <item x="50"/>
        <item x="56"/>
        <item x="96"/>
        <item x="97"/>
        <item x="62"/>
        <item x="68"/>
        <item x="85"/>
        <item x="88"/>
        <item x="35"/>
        <item x="9"/>
        <item x="11"/>
        <item x="33"/>
        <item x="40"/>
        <item x="80"/>
        <item x="87"/>
        <item x="54"/>
        <item x="70"/>
        <item x="47"/>
        <item x="95"/>
        <item x="51"/>
        <item x="49"/>
        <item x="84"/>
        <item x="48"/>
        <item x="105"/>
        <item x="53"/>
        <item x="90"/>
        <item x="89"/>
        <item x="111"/>
        <item x="116"/>
        <item x="25"/>
        <item x="7"/>
        <item x="5"/>
        <item x="106"/>
        <item x="36"/>
        <item x="14"/>
        <item x="17"/>
        <item x="28"/>
        <item x="20"/>
        <item x="108"/>
        <item x="27"/>
        <item x="19"/>
        <item x="29"/>
        <item x="30"/>
        <item x="26"/>
        <item x="4"/>
        <item x="22"/>
        <item x="16"/>
        <item x="15"/>
        <item x="8"/>
        <item x="39"/>
        <item x="21"/>
        <item x="24"/>
        <item x="23"/>
        <item x="3"/>
        <item x="0"/>
        <item x="37"/>
        <item x="2"/>
        <item x="42"/>
        <item x="122"/>
        <item x="118"/>
        <item x="67"/>
        <item x="103"/>
        <item x="123"/>
        <item x="45"/>
        <item x="86"/>
        <item x="57"/>
        <item x="66"/>
        <item x="120"/>
        <item x="119"/>
        <item x="117"/>
        <item x="115"/>
        <item x="126"/>
        <item x="125"/>
        <item x="124"/>
        <item x="114"/>
        <item x="107"/>
        <item x="113"/>
        <item x="121"/>
        <item x="93"/>
        <item x="60"/>
        <item x="83"/>
        <item x="99"/>
        <item x="91"/>
        <item x="104"/>
        <item x="77"/>
        <item x="76"/>
        <item x="58"/>
        <item x="74"/>
        <item x="71"/>
        <item x="59"/>
        <item t="default"/>
      </items>
    </pivotField>
    <pivotField showAll="0"/>
    <pivotField showAll="0"/>
    <pivotField showAll="0"/>
    <pivotField showAll="0"/>
    <pivotField dataField="1" showAll="0">
      <items count="121">
        <item x="118"/>
        <item x="119"/>
        <item x="17"/>
        <item x="72"/>
        <item x="97"/>
        <item x="1"/>
        <item x="23"/>
        <item x="11"/>
        <item x="45"/>
        <item x="2"/>
        <item x="93"/>
        <item x="62"/>
        <item x="33"/>
        <item x="99"/>
        <item x="0"/>
        <item x="71"/>
        <item x="7"/>
        <item x="58"/>
        <item x="24"/>
        <item x="4"/>
        <item x="83"/>
        <item x="21"/>
        <item x="76"/>
        <item x="102"/>
        <item x="47"/>
        <item x="44"/>
        <item x="34"/>
        <item x="18"/>
        <item x="53"/>
        <item x="101"/>
        <item x="3"/>
        <item x="39"/>
        <item x="54"/>
        <item x="68"/>
        <item x="109"/>
        <item x="103"/>
        <item x="30"/>
        <item x="12"/>
        <item x="63"/>
        <item x="104"/>
        <item x="98"/>
        <item x="31"/>
        <item x="96"/>
        <item x="26"/>
        <item x="29"/>
        <item x="65"/>
        <item x="75"/>
        <item x="92"/>
        <item x="15"/>
        <item x="6"/>
        <item x="73"/>
        <item x="51"/>
        <item x="106"/>
        <item x="28"/>
        <item x="69"/>
        <item x="64"/>
        <item x="8"/>
        <item x="36"/>
        <item x="74"/>
        <item x="56"/>
        <item x="16"/>
        <item x="60"/>
        <item x="40"/>
        <item x="9"/>
        <item x="87"/>
        <item x="57"/>
        <item x="20"/>
        <item x="38"/>
        <item x="82"/>
        <item x="86"/>
        <item x="111"/>
        <item x="67"/>
        <item x="50"/>
        <item x="88"/>
        <item x="10"/>
        <item x="42"/>
        <item x="22"/>
        <item x="37"/>
        <item x="107"/>
        <item x="108"/>
        <item x="61"/>
        <item x="70"/>
        <item x="81"/>
        <item x="66"/>
        <item x="115"/>
        <item x="90"/>
        <item x="46"/>
        <item x="91"/>
        <item x="41"/>
        <item x="27"/>
        <item x="43"/>
        <item x="52"/>
        <item x="13"/>
        <item x="80"/>
        <item x="35"/>
        <item x="95"/>
        <item x="110"/>
        <item x="117"/>
        <item x="14"/>
        <item x="100"/>
        <item x="59"/>
        <item x="78"/>
        <item x="114"/>
        <item x="112"/>
        <item x="89"/>
        <item x="116"/>
        <item x="55"/>
        <item x="19"/>
        <item x="49"/>
        <item x="84"/>
        <item x="105"/>
        <item x="32"/>
        <item x="48"/>
        <item x="77"/>
        <item x="113"/>
        <item x="79"/>
        <item x="94"/>
        <item x="85"/>
        <item x="25"/>
        <item x="5"/>
        <item t="default"/>
      </items>
    </pivotField>
    <pivotField dataField="1" showAll="0"/>
    <pivotField showAll="0"/>
    <pivotField showAll="0"/>
    <pivotField showAll="0"/>
    <pivotField axis="axisRow" showAll="0" sortType="descending">
      <items count="10">
        <item x="2"/>
        <item x="3"/>
        <item x="0"/>
        <item x="4"/>
        <item x="8"/>
        <item x="7"/>
        <item x="5"/>
        <item x="1"/>
        <item x="6"/>
        <item t="default"/>
      </items>
      <autoSortScope>
        <pivotArea dataOnly="0" outline="0" fieldPosition="0">
          <references count="1">
            <reference field="4294967294" count="1" selected="0">
              <x v="1"/>
            </reference>
          </references>
        </pivotArea>
      </autoSortScope>
    </pivotField>
    <pivotField showAll="0"/>
    <pivotField showAll="0"/>
    <pivotField showAll="0"/>
    <pivotField showAll="0"/>
    <pivotField showAll="0"/>
    <pivotField showAll="0"/>
    <pivotField showAll="0"/>
  </pivotFields>
  <rowFields count="2">
    <field x="1"/>
    <field x="17"/>
  </rowFields>
  <rowItems count="28">
    <i>
      <x v="1"/>
    </i>
    <i r="1">
      <x v="7"/>
    </i>
    <i>
      <x v="3"/>
    </i>
    <i r="1">
      <x v="7"/>
    </i>
    <i r="1">
      <x v="8"/>
    </i>
    <i r="1">
      <x v="2"/>
    </i>
    <i r="1">
      <x v="6"/>
    </i>
    <i r="1">
      <x v="5"/>
    </i>
    <i>
      <x v="4"/>
    </i>
    <i r="1">
      <x v="2"/>
    </i>
    <i r="1">
      <x v="1"/>
    </i>
    <i>
      <x v="7"/>
    </i>
    <i r="1">
      <x v="7"/>
    </i>
    <i r="1">
      <x/>
    </i>
    <i r="1">
      <x v="2"/>
    </i>
    <i r="1">
      <x v="4"/>
    </i>
    <i>
      <x v="5"/>
    </i>
    <i r="1">
      <x v="7"/>
    </i>
    <i>
      <x v="8"/>
    </i>
    <i r="1">
      <x v="5"/>
    </i>
    <i>
      <x v="2"/>
    </i>
    <i r="1">
      <x v="3"/>
    </i>
    <i>
      <x/>
    </i>
    <i r="1">
      <x v="7"/>
    </i>
    <i r="1">
      <x v="5"/>
    </i>
    <i>
      <x v="6"/>
    </i>
    <i r="1">
      <x v="7"/>
    </i>
    <i t="grand">
      <x/>
    </i>
  </rowItems>
  <colFields count="1">
    <field x="-2"/>
  </colFields>
  <colItems count="3">
    <i>
      <x/>
    </i>
    <i i="1">
      <x v="1"/>
    </i>
    <i i="2">
      <x v="2"/>
    </i>
  </colItems>
  <dataFields count="3">
    <dataField name="Sum of Expected yearly amount of the substance/mixture CLEAN (kg/l)" fld="12" baseField="1" baseItem="0"/>
    <dataField name="Sum of Amount of banned neonicotinoid (kg/l)" fld="13" baseField="1" baseItem="0"/>
    <dataField name="Count of Unearthed IDNO" fld="0" subtotal="count"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BBB23-E314-4182-9C82-79E2EB56F70B}">
  <dimension ref="A1:X305"/>
  <sheetViews>
    <sheetView tabSelected="1" workbookViewId="0">
      <pane ySplit="1" topLeftCell="A2" activePane="bottomLeft" state="frozen"/>
      <selection pane="bottomLeft" activeCell="X278" sqref="X278"/>
    </sheetView>
  </sheetViews>
  <sheetFormatPr defaultRowHeight="15" x14ac:dyDescent="0.25"/>
  <cols>
    <col min="1" max="2" width="9.5703125" customWidth="1"/>
    <col min="3" max="3" width="27.28515625" customWidth="1"/>
    <col min="4" max="10" width="9.5703125" customWidth="1"/>
    <col min="11" max="11" width="10.7109375" style="10" customWidth="1"/>
    <col min="12" max="12" width="9.5703125" customWidth="1"/>
    <col min="13" max="13" width="9.5703125" style="8" customWidth="1"/>
    <col min="14" max="14" width="12.28515625" style="8" bestFit="1" customWidth="1"/>
    <col min="15" max="15" width="12.28515625" style="8" customWidth="1"/>
    <col min="16" max="18" width="9.5703125" customWidth="1"/>
    <col min="19" max="19" width="36.42578125" bestFit="1" customWidth="1"/>
    <col min="20" max="20" width="78.140625" bestFit="1" customWidth="1"/>
    <col min="21" max="22" width="9.5703125" customWidth="1"/>
    <col min="23" max="23" width="5.28515625" bestFit="1" customWidth="1"/>
    <col min="24" max="24" width="18.42578125" customWidth="1"/>
    <col min="25" max="32" width="9.5703125" customWidth="1"/>
  </cols>
  <sheetData>
    <row r="1" spans="1:24" s="5" customFormat="1" ht="89.25" customHeight="1" x14ac:dyDescent="0.25">
      <c r="A1" s="1" t="s">
        <v>0</v>
      </c>
      <c r="B1" s="2" t="s">
        <v>1</v>
      </c>
      <c r="C1" s="2" t="s">
        <v>2</v>
      </c>
      <c r="D1" s="2" t="s">
        <v>3</v>
      </c>
      <c r="E1" s="2" t="s">
        <v>4</v>
      </c>
      <c r="F1" s="2" t="s">
        <v>5</v>
      </c>
      <c r="G1" s="2" t="s">
        <v>6</v>
      </c>
      <c r="H1" s="2" t="s">
        <v>7</v>
      </c>
      <c r="I1" s="2" t="s">
        <v>8</v>
      </c>
      <c r="J1" s="1" t="s">
        <v>9</v>
      </c>
      <c r="K1" s="3" t="s">
        <v>10</v>
      </c>
      <c r="L1" s="2" t="s">
        <v>11</v>
      </c>
      <c r="M1" s="4" t="s">
        <v>12</v>
      </c>
      <c r="N1" s="4" t="s">
        <v>13</v>
      </c>
      <c r="O1" s="4" t="s">
        <v>14</v>
      </c>
      <c r="P1" s="2" t="s">
        <v>15</v>
      </c>
      <c r="Q1" s="2" t="s">
        <v>16</v>
      </c>
      <c r="R1" s="1" t="s">
        <v>17</v>
      </c>
      <c r="S1" s="2" t="s">
        <v>18</v>
      </c>
      <c r="T1" s="2" t="s">
        <v>19</v>
      </c>
      <c r="U1" s="1" t="s">
        <v>20</v>
      </c>
      <c r="V1" s="1" t="s">
        <v>21</v>
      </c>
      <c r="W1" s="1" t="s">
        <v>22</v>
      </c>
      <c r="X1" s="1" t="s">
        <v>23</v>
      </c>
    </row>
    <row r="2" spans="1:24" x14ac:dyDescent="0.25">
      <c r="A2" t="s">
        <v>24</v>
      </c>
      <c r="B2" t="s">
        <v>25</v>
      </c>
      <c r="C2" t="s">
        <v>26</v>
      </c>
      <c r="D2" t="s">
        <v>27</v>
      </c>
      <c r="E2" t="s">
        <v>28</v>
      </c>
      <c r="H2" t="s">
        <v>29</v>
      </c>
      <c r="I2" s="6">
        <v>70</v>
      </c>
      <c r="J2" s="6">
        <f t="shared" ref="J2:J33" si="0">IF(ISBLANK(I2), 1, I2/100)</f>
        <v>0.7</v>
      </c>
      <c r="K2" s="7">
        <v>44144</v>
      </c>
      <c r="L2" s="6" t="s">
        <v>30</v>
      </c>
      <c r="M2" s="8">
        <v>300</v>
      </c>
      <c r="N2" s="9">
        <f t="shared" ref="N2:N17" si="1">J2*M2</f>
        <v>210</v>
      </c>
      <c r="O2" s="9">
        <v>0</v>
      </c>
      <c r="P2" t="s">
        <v>31</v>
      </c>
      <c r="Q2" t="s">
        <v>32</v>
      </c>
      <c r="R2" t="s">
        <v>33</v>
      </c>
      <c r="S2" t="s">
        <v>34</v>
      </c>
      <c r="T2" t="s">
        <v>35</v>
      </c>
      <c r="U2" s="6" t="s">
        <v>36</v>
      </c>
      <c r="V2" t="s">
        <v>37</v>
      </c>
      <c r="X2" t="s">
        <v>38</v>
      </c>
    </row>
    <row r="3" spans="1:24" x14ac:dyDescent="0.25">
      <c r="A3" t="s">
        <v>39</v>
      </c>
      <c r="B3" t="s">
        <v>25</v>
      </c>
      <c r="C3" t="s">
        <v>40</v>
      </c>
      <c r="D3" t="s">
        <v>41</v>
      </c>
      <c r="E3" t="s">
        <v>42</v>
      </c>
      <c r="H3" t="s">
        <v>43</v>
      </c>
      <c r="I3" s="6">
        <v>24.39</v>
      </c>
      <c r="J3" s="6">
        <f t="shared" si="0"/>
        <v>0.24390000000000001</v>
      </c>
      <c r="K3" s="7">
        <v>44088</v>
      </c>
      <c r="L3" s="6" t="s">
        <v>44</v>
      </c>
      <c r="M3" s="8">
        <v>100</v>
      </c>
      <c r="N3" s="9">
        <f t="shared" si="1"/>
        <v>24.39</v>
      </c>
      <c r="O3" s="9">
        <v>0</v>
      </c>
      <c r="P3" t="s">
        <v>31</v>
      </c>
      <c r="Q3" t="s">
        <v>45</v>
      </c>
      <c r="R3" t="s">
        <v>33</v>
      </c>
      <c r="S3" t="s">
        <v>34</v>
      </c>
      <c r="T3" t="s">
        <v>35</v>
      </c>
      <c r="U3" s="6" t="s">
        <v>36</v>
      </c>
      <c r="V3" t="s">
        <v>37</v>
      </c>
      <c r="X3" t="s">
        <v>38</v>
      </c>
    </row>
    <row r="4" spans="1:24" x14ac:dyDescent="0.25">
      <c r="A4" t="s">
        <v>46</v>
      </c>
      <c r="B4" t="s">
        <v>47</v>
      </c>
      <c r="C4" t="s">
        <v>48</v>
      </c>
      <c r="D4" t="s">
        <v>27</v>
      </c>
      <c r="E4" t="s">
        <v>28</v>
      </c>
      <c r="H4" t="s">
        <v>49</v>
      </c>
      <c r="I4">
        <v>9.9</v>
      </c>
      <c r="J4" s="6">
        <f t="shared" si="0"/>
        <v>9.9000000000000005E-2</v>
      </c>
      <c r="K4" s="10">
        <v>44077</v>
      </c>
      <c r="L4" t="s">
        <v>50</v>
      </c>
      <c r="M4" s="8">
        <v>200</v>
      </c>
      <c r="N4" s="9">
        <f t="shared" si="1"/>
        <v>19.8</v>
      </c>
      <c r="O4" s="9" t="s">
        <v>51</v>
      </c>
      <c r="P4" t="s">
        <v>31</v>
      </c>
      <c r="Q4" t="s">
        <v>45</v>
      </c>
      <c r="R4" t="s">
        <v>33</v>
      </c>
      <c r="S4" s="6" t="s">
        <v>52</v>
      </c>
      <c r="T4" s="6" t="s">
        <v>53</v>
      </c>
      <c r="U4" s="6" t="s">
        <v>36</v>
      </c>
      <c r="V4" t="s">
        <v>37</v>
      </c>
    </row>
    <row r="5" spans="1:24" x14ac:dyDescent="0.25">
      <c r="A5" t="s">
        <v>54</v>
      </c>
      <c r="B5" t="s">
        <v>47</v>
      </c>
      <c r="C5" t="s">
        <v>55</v>
      </c>
      <c r="D5" t="s">
        <v>27</v>
      </c>
      <c r="E5" t="s">
        <v>28</v>
      </c>
      <c r="H5" t="s">
        <v>56</v>
      </c>
      <c r="I5">
        <v>70</v>
      </c>
      <c r="J5" s="6">
        <f t="shared" si="0"/>
        <v>0.7</v>
      </c>
      <c r="K5" s="10">
        <v>44096</v>
      </c>
      <c r="L5" t="s">
        <v>44</v>
      </c>
      <c r="M5" s="8">
        <v>100</v>
      </c>
      <c r="N5" s="9">
        <f t="shared" si="1"/>
        <v>70</v>
      </c>
      <c r="O5" s="9" t="s">
        <v>51</v>
      </c>
      <c r="P5" t="s">
        <v>31</v>
      </c>
      <c r="Q5" t="s">
        <v>45</v>
      </c>
      <c r="R5" t="s">
        <v>33</v>
      </c>
      <c r="S5" s="6" t="s">
        <v>52</v>
      </c>
      <c r="T5" s="6" t="s">
        <v>53</v>
      </c>
      <c r="U5" s="6" t="s">
        <v>36</v>
      </c>
      <c r="V5" t="s">
        <v>37</v>
      </c>
    </row>
    <row r="6" spans="1:24" x14ac:dyDescent="0.25">
      <c r="A6" t="s">
        <v>57</v>
      </c>
      <c r="B6" t="s">
        <v>47</v>
      </c>
      <c r="C6" t="s">
        <v>58</v>
      </c>
      <c r="D6" t="s">
        <v>27</v>
      </c>
      <c r="E6" t="s">
        <v>28</v>
      </c>
      <c r="H6" t="s">
        <v>59</v>
      </c>
      <c r="I6">
        <v>17.100000000000001</v>
      </c>
      <c r="J6" s="6">
        <f t="shared" si="0"/>
        <v>0.17100000000000001</v>
      </c>
      <c r="K6" s="10">
        <v>44077</v>
      </c>
      <c r="L6" t="s">
        <v>44</v>
      </c>
      <c r="M6" s="8">
        <v>100</v>
      </c>
      <c r="N6" s="9">
        <f t="shared" si="1"/>
        <v>17.100000000000001</v>
      </c>
      <c r="O6" s="9" t="s">
        <v>51</v>
      </c>
      <c r="P6" t="s">
        <v>31</v>
      </c>
      <c r="Q6" t="s">
        <v>45</v>
      </c>
      <c r="R6" t="s">
        <v>33</v>
      </c>
      <c r="S6" s="6" t="s">
        <v>52</v>
      </c>
      <c r="T6" s="6" t="s">
        <v>53</v>
      </c>
      <c r="U6" s="6" t="s">
        <v>36</v>
      </c>
      <c r="V6" t="s">
        <v>37</v>
      </c>
    </row>
    <row r="7" spans="1:24" x14ac:dyDescent="0.25">
      <c r="A7" t="s">
        <v>60</v>
      </c>
      <c r="B7" s="11" t="s">
        <v>61</v>
      </c>
      <c r="C7" t="s">
        <v>62</v>
      </c>
      <c r="D7" t="s">
        <v>27</v>
      </c>
      <c r="E7" t="s">
        <v>28</v>
      </c>
      <c r="H7" t="s">
        <v>27</v>
      </c>
      <c r="J7" s="6">
        <f t="shared" si="0"/>
        <v>1</v>
      </c>
      <c r="K7" s="10">
        <v>44091</v>
      </c>
      <c r="L7" t="s">
        <v>63</v>
      </c>
      <c r="M7" s="8">
        <v>1000</v>
      </c>
      <c r="N7" s="9">
        <f t="shared" si="1"/>
        <v>1000</v>
      </c>
      <c r="O7" s="9" t="s">
        <v>51</v>
      </c>
      <c r="P7" t="s">
        <v>31</v>
      </c>
      <c r="Q7" t="s">
        <v>45</v>
      </c>
      <c r="R7" t="s">
        <v>33</v>
      </c>
      <c r="S7" t="s">
        <v>64</v>
      </c>
      <c r="T7" t="s">
        <v>65</v>
      </c>
      <c r="U7" s="6" t="s">
        <v>36</v>
      </c>
      <c r="V7" t="s">
        <v>37</v>
      </c>
    </row>
    <row r="8" spans="1:24" x14ac:dyDescent="0.25">
      <c r="A8" t="s">
        <v>66</v>
      </c>
      <c r="B8" t="s">
        <v>25</v>
      </c>
      <c r="C8" t="s">
        <v>40</v>
      </c>
      <c r="D8" t="s">
        <v>27</v>
      </c>
      <c r="E8" t="s">
        <v>28</v>
      </c>
      <c r="H8" t="s">
        <v>59</v>
      </c>
      <c r="I8">
        <v>17.100000000000001</v>
      </c>
      <c r="J8" s="6">
        <f t="shared" si="0"/>
        <v>0.17100000000000001</v>
      </c>
      <c r="K8" s="10">
        <v>44089</v>
      </c>
      <c r="L8" t="s">
        <v>44</v>
      </c>
      <c r="M8" s="8">
        <v>100</v>
      </c>
      <c r="N8" s="9">
        <f t="shared" si="1"/>
        <v>17.100000000000001</v>
      </c>
      <c r="O8" s="9">
        <f>13499/2</f>
        <v>6749.5</v>
      </c>
      <c r="P8" t="s">
        <v>31</v>
      </c>
      <c r="Q8" t="s">
        <v>45</v>
      </c>
      <c r="R8" t="s">
        <v>33</v>
      </c>
      <c r="S8" t="s">
        <v>34</v>
      </c>
      <c r="T8" t="s">
        <v>35</v>
      </c>
      <c r="U8" s="6" t="s">
        <v>36</v>
      </c>
      <c r="V8" t="s">
        <v>37</v>
      </c>
      <c r="X8" t="s">
        <v>67</v>
      </c>
    </row>
    <row r="9" spans="1:24" x14ac:dyDescent="0.25">
      <c r="A9" t="s">
        <v>68</v>
      </c>
      <c r="B9" t="s">
        <v>25</v>
      </c>
      <c r="C9" t="s">
        <v>55</v>
      </c>
      <c r="D9" t="s">
        <v>41</v>
      </c>
      <c r="E9" t="s">
        <v>42</v>
      </c>
      <c r="H9" t="s">
        <v>69</v>
      </c>
      <c r="I9">
        <v>18.600000000000001</v>
      </c>
      <c r="J9" s="6">
        <f t="shared" si="0"/>
        <v>0.18600000000000003</v>
      </c>
      <c r="K9" s="10">
        <v>44088</v>
      </c>
      <c r="L9" t="s">
        <v>44</v>
      </c>
      <c r="M9" s="8">
        <v>100</v>
      </c>
      <c r="N9" s="9">
        <f t="shared" si="1"/>
        <v>18.600000000000001</v>
      </c>
      <c r="O9" s="9">
        <f>4536/2</f>
        <v>2268</v>
      </c>
      <c r="P9" t="s">
        <v>31</v>
      </c>
      <c r="Q9" t="s">
        <v>45</v>
      </c>
      <c r="R9" t="s">
        <v>33</v>
      </c>
      <c r="S9" t="s">
        <v>34</v>
      </c>
      <c r="T9" t="s">
        <v>35</v>
      </c>
      <c r="U9" s="6" t="s">
        <v>36</v>
      </c>
      <c r="V9" t="s">
        <v>37</v>
      </c>
      <c r="W9">
        <v>4</v>
      </c>
      <c r="X9" t="s">
        <v>70</v>
      </c>
    </row>
    <row r="10" spans="1:24" ht="135" x14ac:dyDescent="0.25">
      <c r="A10" t="s">
        <v>71</v>
      </c>
      <c r="B10" t="s">
        <v>25</v>
      </c>
      <c r="C10" t="s">
        <v>72</v>
      </c>
      <c r="D10" t="s">
        <v>27</v>
      </c>
      <c r="E10" t="s">
        <v>73</v>
      </c>
      <c r="H10" s="5" t="s">
        <v>74</v>
      </c>
      <c r="I10">
        <v>9.15</v>
      </c>
      <c r="J10" s="6">
        <f t="shared" si="0"/>
        <v>9.1499999999999998E-2</v>
      </c>
      <c r="K10" s="10">
        <v>44117</v>
      </c>
      <c r="L10" t="s">
        <v>44</v>
      </c>
      <c r="M10" s="8">
        <v>100</v>
      </c>
      <c r="N10" s="9">
        <f t="shared" si="1"/>
        <v>9.15</v>
      </c>
      <c r="O10" s="9">
        <f>14498/2</f>
        <v>7249</v>
      </c>
      <c r="P10" t="s">
        <v>31</v>
      </c>
      <c r="Q10" t="s">
        <v>45</v>
      </c>
      <c r="R10" t="s">
        <v>33</v>
      </c>
      <c r="S10" t="s">
        <v>34</v>
      </c>
      <c r="T10" t="s">
        <v>75</v>
      </c>
      <c r="U10" s="6" t="s">
        <v>36</v>
      </c>
      <c r="V10" t="s">
        <v>37</v>
      </c>
      <c r="W10">
        <v>4</v>
      </c>
      <c r="X10" t="s">
        <v>76</v>
      </c>
    </row>
    <row r="11" spans="1:24" ht="181.5" customHeight="1" x14ac:dyDescent="0.25">
      <c r="A11" t="s">
        <v>77</v>
      </c>
      <c r="B11" t="s">
        <v>25</v>
      </c>
      <c r="C11" t="s">
        <v>78</v>
      </c>
      <c r="D11" t="s">
        <v>27</v>
      </c>
      <c r="E11" t="s">
        <v>73</v>
      </c>
      <c r="H11" s="5" t="s">
        <v>74</v>
      </c>
      <c r="I11">
        <v>9.15</v>
      </c>
      <c r="J11" s="6">
        <f t="shared" si="0"/>
        <v>9.1499999999999998E-2</v>
      </c>
      <c r="K11" s="10">
        <v>44117</v>
      </c>
      <c r="L11" t="s">
        <v>44</v>
      </c>
      <c r="M11" s="8">
        <v>100</v>
      </c>
      <c r="N11" s="9">
        <f t="shared" si="1"/>
        <v>9.15</v>
      </c>
      <c r="O11" s="9">
        <v>0</v>
      </c>
      <c r="P11" t="s">
        <v>31</v>
      </c>
      <c r="Q11" t="s">
        <v>45</v>
      </c>
      <c r="R11" t="s">
        <v>33</v>
      </c>
      <c r="S11" t="s">
        <v>34</v>
      </c>
      <c r="T11" t="s">
        <v>75</v>
      </c>
      <c r="U11" s="6" t="s">
        <v>36</v>
      </c>
      <c r="V11" t="s">
        <v>37</v>
      </c>
      <c r="W11">
        <v>4</v>
      </c>
      <c r="X11" t="s">
        <v>38</v>
      </c>
    </row>
    <row r="12" spans="1:24" ht="60.75" customHeight="1" x14ac:dyDescent="0.25">
      <c r="A12" t="s">
        <v>79</v>
      </c>
      <c r="B12" t="s">
        <v>25</v>
      </c>
      <c r="C12" t="s">
        <v>80</v>
      </c>
      <c r="D12" t="s">
        <v>27</v>
      </c>
      <c r="E12" t="s">
        <v>73</v>
      </c>
      <c r="H12" s="5" t="s">
        <v>74</v>
      </c>
      <c r="I12">
        <v>9.15</v>
      </c>
      <c r="J12" s="6">
        <f t="shared" si="0"/>
        <v>9.1499999999999998E-2</v>
      </c>
      <c r="K12" s="10">
        <v>44097</v>
      </c>
      <c r="L12" t="s">
        <v>44</v>
      </c>
      <c r="M12" s="8">
        <v>100</v>
      </c>
      <c r="N12" s="9">
        <f t="shared" si="1"/>
        <v>9.15</v>
      </c>
      <c r="O12" s="9">
        <v>0</v>
      </c>
      <c r="P12" t="s">
        <v>31</v>
      </c>
      <c r="Q12" t="s">
        <v>45</v>
      </c>
      <c r="R12" t="s">
        <v>33</v>
      </c>
      <c r="S12" t="s">
        <v>34</v>
      </c>
      <c r="T12" t="s">
        <v>75</v>
      </c>
      <c r="U12" s="6" t="s">
        <v>36</v>
      </c>
      <c r="V12" t="s">
        <v>37</v>
      </c>
      <c r="W12">
        <v>4</v>
      </c>
      <c r="X12" t="s">
        <v>38</v>
      </c>
    </row>
    <row r="13" spans="1:24" s="6" customFormat="1" x14ac:dyDescent="0.25">
      <c r="A13" t="s">
        <v>81</v>
      </c>
      <c r="B13" t="s">
        <v>25</v>
      </c>
      <c r="C13" t="s">
        <v>82</v>
      </c>
      <c r="D13" t="s">
        <v>27</v>
      </c>
      <c r="E13" t="s">
        <v>28</v>
      </c>
      <c r="F13"/>
      <c r="G13"/>
      <c r="H13" t="s">
        <v>83</v>
      </c>
      <c r="I13" s="6">
        <v>20.3</v>
      </c>
      <c r="J13" s="6">
        <f t="shared" si="0"/>
        <v>0.20300000000000001</v>
      </c>
      <c r="K13" s="7">
        <v>44089</v>
      </c>
      <c r="L13" s="6" t="s">
        <v>44</v>
      </c>
      <c r="M13" s="8">
        <v>100</v>
      </c>
      <c r="N13" s="9">
        <f t="shared" si="1"/>
        <v>20.3</v>
      </c>
      <c r="O13" s="9">
        <f>2109/2</f>
        <v>1054.5</v>
      </c>
      <c r="P13" t="s">
        <v>31</v>
      </c>
      <c r="Q13" t="s">
        <v>45</v>
      </c>
      <c r="R13" t="s">
        <v>33</v>
      </c>
      <c r="S13" t="s">
        <v>34</v>
      </c>
      <c r="T13" t="s">
        <v>35</v>
      </c>
      <c r="U13" s="6" t="s">
        <v>36</v>
      </c>
      <c r="V13" t="s">
        <v>37</v>
      </c>
      <c r="W13"/>
      <c r="X13" s="12" t="s">
        <v>84</v>
      </c>
    </row>
    <row r="14" spans="1:24" ht="135" x14ac:dyDescent="0.25">
      <c r="A14" t="s">
        <v>85</v>
      </c>
      <c r="B14" s="11" t="s">
        <v>61</v>
      </c>
      <c r="C14" t="s">
        <v>72</v>
      </c>
      <c r="D14" t="s">
        <v>27</v>
      </c>
      <c r="E14" t="s">
        <v>73</v>
      </c>
      <c r="H14" s="5" t="s">
        <v>74</v>
      </c>
      <c r="I14">
        <v>9.15</v>
      </c>
      <c r="J14" s="6">
        <f t="shared" si="0"/>
        <v>9.1499999999999998E-2</v>
      </c>
      <c r="K14" s="10">
        <v>44117</v>
      </c>
      <c r="L14" t="s">
        <v>44</v>
      </c>
      <c r="M14" s="8">
        <v>100</v>
      </c>
      <c r="N14" s="9">
        <f t="shared" si="1"/>
        <v>9.15</v>
      </c>
      <c r="O14" s="9" t="s">
        <v>51</v>
      </c>
      <c r="P14" t="s">
        <v>31</v>
      </c>
      <c r="Q14" t="s">
        <v>45</v>
      </c>
      <c r="R14" t="s">
        <v>33</v>
      </c>
      <c r="S14" t="s">
        <v>64</v>
      </c>
      <c r="T14" t="s">
        <v>65</v>
      </c>
      <c r="U14" s="6" t="s">
        <v>36</v>
      </c>
      <c r="V14" t="s">
        <v>37</v>
      </c>
      <c r="W14">
        <v>4</v>
      </c>
    </row>
    <row r="15" spans="1:24" x14ac:dyDescent="0.25">
      <c r="A15" t="s">
        <v>86</v>
      </c>
      <c r="B15" t="s">
        <v>25</v>
      </c>
      <c r="C15" t="s">
        <v>87</v>
      </c>
      <c r="D15" t="s">
        <v>41</v>
      </c>
      <c r="E15" t="s">
        <v>42</v>
      </c>
      <c r="H15" t="s">
        <v>69</v>
      </c>
      <c r="I15">
        <v>18.600000000000001</v>
      </c>
      <c r="J15" s="6">
        <f t="shared" si="0"/>
        <v>0.18600000000000003</v>
      </c>
      <c r="K15" s="10">
        <v>44144</v>
      </c>
      <c r="L15" t="s">
        <v>44</v>
      </c>
      <c r="M15" s="8">
        <v>100</v>
      </c>
      <c r="N15" s="9">
        <f t="shared" si="1"/>
        <v>18.600000000000001</v>
      </c>
      <c r="O15" s="9">
        <v>0</v>
      </c>
      <c r="P15" t="s">
        <v>31</v>
      </c>
      <c r="Q15" t="s">
        <v>45</v>
      </c>
      <c r="R15" t="s">
        <v>33</v>
      </c>
      <c r="S15" t="s">
        <v>34</v>
      </c>
      <c r="T15" t="s">
        <v>75</v>
      </c>
      <c r="U15" s="6" t="s">
        <v>36</v>
      </c>
      <c r="V15" t="s">
        <v>37</v>
      </c>
      <c r="W15">
        <v>4</v>
      </c>
      <c r="X15" t="s">
        <v>38</v>
      </c>
    </row>
    <row r="16" spans="1:24" x14ac:dyDescent="0.25">
      <c r="A16" t="s">
        <v>88</v>
      </c>
      <c r="B16" t="s">
        <v>25</v>
      </c>
      <c r="C16" t="s">
        <v>40</v>
      </c>
      <c r="D16" t="s">
        <v>41</v>
      </c>
      <c r="E16" t="s">
        <v>42</v>
      </c>
      <c r="H16" t="s">
        <v>89</v>
      </c>
      <c r="I16">
        <v>8.9</v>
      </c>
      <c r="J16" s="6">
        <f t="shared" si="0"/>
        <v>8.900000000000001E-2</v>
      </c>
      <c r="K16" s="10">
        <v>44088</v>
      </c>
      <c r="L16" t="s">
        <v>44</v>
      </c>
      <c r="M16" s="8">
        <v>100</v>
      </c>
      <c r="N16" s="9">
        <f t="shared" si="1"/>
        <v>8.9</v>
      </c>
      <c r="O16" s="9">
        <v>1206</v>
      </c>
      <c r="P16" t="s">
        <v>31</v>
      </c>
      <c r="Q16" t="s">
        <v>45</v>
      </c>
      <c r="R16" t="s">
        <v>33</v>
      </c>
      <c r="S16" t="s">
        <v>34</v>
      </c>
      <c r="T16" t="s">
        <v>75</v>
      </c>
      <c r="U16" s="6" t="s">
        <v>36</v>
      </c>
      <c r="V16" t="s">
        <v>37</v>
      </c>
      <c r="W16">
        <v>4</v>
      </c>
      <c r="X16" t="s">
        <v>38</v>
      </c>
    </row>
    <row r="17" spans="1:24" x14ac:dyDescent="0.25">
      <c r="A17" t="s">
        <v>90</v>
      </c>
      <c r="B17" s="11" t="s">
        <v>61</v>
      </c>
      <c r="C17" t="s">
        <v>55</v>
      </c>
      <c r="D17" t="s">
        <v>41</v>
      </c>
      <c r="E17" t="s">
        <v>42</v>
      </c>
      <c r="H17" t="s">
        <v>41</v>
      </c>
      <c r="J17" s="6">
        <f t="shared" si="0"/>
        <v>1</v>
      </c>
      <c r="K17" s="10">
        <v>44138</v>
      </c>
      <c r="L17" t="s">
        <v>91</v>
      </c>
      <c r="M17" s="8">
        <v>500</v>
      </c>
      <c r="N17" s="9">
        <f t="shared" si="1"/>
        <v>500</v>
      </c>
      <c r="O17" s="9" t="s">
        <v>51</v>
      </c>
      <c r="P17" t="s">
        <v>31</v>
      </c>
      <c r="Q17" t="s">
        <v>45</v>
      </c>
      <c r="R17" t="s">
        <v>33</v>
      </c>
      <c r="S17" t="s">
        <v>64</v>
      </c>
      <c r="T17" t="s">
        <v>65</v>
      </c>
      <c r="U17" s="6" t="s">
        <v>36</v>
      </c>
      <c r="V17" t="s">
        <v>37</v>
      </c>
      <c r="W17">
        <v>4</v>
      </c>
    </row>
    <row r="18" spans="1:24" x14ac:dyDescent="0.25">
      <c r="A18" t="s">
        <v>92</v>
      </c>
      <c r="B18" s="11" t="s">
        <v>61</v>
      </c>
      <c r="C18" t="s">
        <v>93</v>
      </c>
      <c r="D18" t="s">
        <v>41</v>
      </c>
      <c r="E18" t="s">
        <v>28</v>
      </c>
      <c r="H18" t="s">
        <v>94</v>
      </c>
      <c r="I18">
        <v>13.7</v>
      </c>
      <c r="J18" s="6">
        <f t="shared" si="0"/>
        <v>0.13699999999999998</v>
      </c>
      <c r="K18" s="10">
        <v>44075</v>
      </c>
      <c r="L18" t="s">
        <v>95</v>
      </c>
      <c r="M18" s="8" t="s">
        <v>95</v>
      </c>
      <c r="N18" s="9" t="s">
        <v>95</v>
      </c>
      <c r="O18" s="9" t="s">
        <v>51</v>
      </c>
      <c r="P18" t="s">
        <v>31</v>
      </c>
      <c r="Q18" t="s">
        <v>45</v>
      </c>
      <c r="R18" t="s">
        <v>33</v>
      </c>
      <c r="S18" t="s">
        <v>64</v>
      </c>
      <c r="T18" t="s">
        <v>65</v>
      </c>
      <c r="U18" s="6" t="s">
        <v>36</v>
      </c>
      <c r="V18" t="s">
        <v>37</v>
      </c>
      <c r="W18">
        <v>4</v>
      </c>
    </row>
    <row r="19" spans="1:24" x14ac:dyDescent="0.25">
      <c r="A19" t="s">
        <v>96</v>
      </c>
      <c r="B19" s="11" t="s">
        <v>61</v>
      </c>
      <c r="C19" t="s">
        <v>97</v>
      </c>
      <c r="D19" t="s">
        <v>41</v>
      </c>
      <c r="E19" t="s">
        <v>42</v>
      </c>
      <c r="H19" t="s">
        <v>41</v>
      </c>
      <c r="J19" s="6">
        <f t="shared" si="0"/>
        <v>1</v>
      </c>
      <c r="K19" s="10">
        <v>44075</v>
      </c>
      <c r="L19" t="s">
        <v>63</v>
      </c>
      <c r="M19" s="8">
        <v>1000</v>
      </c>
      <c r="N19" s="9">
        <f>J19*M19</f>
        <v>1000</v>
      </c>
      <c r="O19" s="9" t="s">
        <v>51</v>
      </c>
      <c r="P19" t="s">
        <v>31</v>
      </c>
      <c r="Q19" t="s">
        <v>45</v>
      </c>
      <c r="R19" t="s">
        <v>33</v>
      </c>
      <c r="S19" t="s">
        <v>64</v>
      </c>
      <c r="T19" t="s">
        <v>65</v>
      </c>
      <c r="U19" s="6" t="s">
        <v>98</v>
      </c>
      <c r="V19" t="s">
        <v>37</v>
      </c>
      <c r="W19">
        <v>4</v>
      </c>
    </row>
    <row r="20" spans="1:24" x14ac:dyDescent="0.25">
      <c r="A20" t="s">
        <v>99</v>
      </c>
      <c r="B20" t="s">
        <v>25</v>
      </c>
      <c r="C20" t="s">
        <v>40</v>
      </c>
      <c r="D20" t="s">
        <v>41</v>
      </c>
      <c r="E20" t="s">
        <v>42</v>
      </c>
      <c r="H20" t="s">
        <v>69</v>
      </c>
      <c r="I20">
        <v>18.600000000000001</v>
      </c>
      <c r="J20" s="6">
        <f t="shared" si="0"/>
        <v>0.18600000000000003</v>
      </c>
      <c r="K20" s="10">
        <v>44088</v>
      </c>
      <c r="L20" t="s">
        <v>44</v>
      </c>
      <c r="M20" s="8">
        <v>100</v>
      </c>
      <c r="N20" s="9">
        <f>J20*M20</f>
        <v>18.600000000000001</v>
      </c>
      <c r="O20" s="9">
        <v>0</v>
      </c>
      <c r="P20" t="s">
        <v>31</v>
      </c>
      <c r="Q20" t="s">
        <v>45</v>
      </c>
      <c r="R20" t="s">
        <v>33</v>
      </c>
      <c r="S20" t="s">
        <v>34</v>
      </c>
      <c r="T20" t="s">
        <v>75</v>
      </c>
      <c r="U20" s="6" t="s">
        <v>36</v>
      </c>
      <c r="V20" t="s">
        <v>37</v>
      </c>
      <c r="W20">
        <v>4</v>
      </c>
      <c r="X20" t="s">
        <v>38</v>
      </c>
    </row>
    <row r="21" spans="1:24" x14ac:dyDescent="0.25">
      <c r="A21" t="s">
        <v>100</v>
      </c>
      <c r="B21" t="s">
        <v>25</v>
      </c>
      <c r="C21" t="s">
        <v>101</v>
      </c>
      <c r="D21" t="s">
        <v>41</v>
      </c>
      <c r="E21" t="s">
        <v>42</v>
      </c>
      <c r="H21" t="s">
        <v>102</v>
      </c>
      <c r="I21">
        <v>32.5</v>
      </c>
      <c r="J21" s="6">
        <f t="shared" si="0"/>
        <v>0.32500000000000001</v>
      </c>
      <c r="K21" s="10">
        <v>44089</v>
      </c>
      <c r="L21" t="s">
        <v>44</v>
      </c>
      <c r="M21" s="8">
        <v>100</v>
      </c>
      <c r="N21" s="9">
        <f>J21*M21</f>
        <v>32.5</v>
      </c>
      <c r="O21" s="9">
        <v>936</v>
      </c>
      <c r="P21" t="s">
        <v>31</v>
      </c>
      <c r="Q21" t="s">
        <v>45</v>
      </c>
      <c r="R21" t="s">
        <v>33</v>
      </c>
      <c r="S21" t="s">
        <v>64</v>
      </c>
      <c r="T21" t="s">
        <v>75</v>
      </c>
      <c r="U21" s="6" t="s">
        <v>98</v>
      </c>
      <c r="V21" t="s">
        <v>37</v>
      </c>
      <c r="W21">
        <v>4</v>
      </c>
    </row>
    <row r="22" spans="1:24" x14ac:dyDescent="0.25">
      <c r="A22" t="s">
        <v>103</v>
      </c>
      <c r="B22" s="11" t="s">
        <v>61</v>
      </c>
      <c r="C22" t="s">
        <v>104</v>
      </c>
      <c r="D22" t="s">
        <v>41</v>
      </c>
      <c r="E22" t="s">
        <v>42</v>
      </c>
      <c r="H22" t="s">
        <v>105</v>
      </c>
      <c r="I22">
        <v>24.39</v>
      </c>
      <c r="J22" s="6">
        <f t="shared" si="0"/>
        <v>0.24390000000000001</v>
      </c>
      <c r="K22" s="10">
        <v>44075</v>
      </c>
      <c r="L22" t="s">
        <v>95</v>
      </c>
      <c r="M22" s="8" t="s">
        <v>95</v>
      </c>
      <c r="N22" s="9" t="s">
        <v>95</v>
      </c>
      <c r="O22" s="9" t="s">
        <v>51</v>
      </c>
      <c r="P22" t="s">
        <v>31</v>
      </c>
      <c r="Q22" t="s">
        <v>45</v>
      </c>
      <c r="R22" t="s">
        <v>33</v>
      </c>
      <c r="S22" t="s">
        <v>64</v>
      </c>
      <c r="T22" t="s">
        <v>65</v>
      </c>
      <c r="U22" s="6" t="s">
        <v>98</v>
      </c>
      <c r="V22" t="s">
        <v>37</v>
      </c>
      <c r="W22">
        <v>4</v>
      </c>
    </row>
    <row r="23" spans="1:24" x14ac:dyDescent="0.25">
      <c r="A23" t="s">
        <v>106</v>
      </c>
      <c r="B23" s="11" t="s">
        <v>61</v>
      </c>
      <c r="C23" t="s">
        <v>40</v>
      </c>
      <c r="D23" t="s">
        <v>41</v>
      </c>
      <c r="E23" t="s">
        <v>42</v>
      </c>
      <c r="H23" t="s">
        <v>105</v>
      </c>
      <c r="I23">
        <v>24.39</v>
      </c>
      <c r="J23" s="6">
        <f t="shared" si="0"/>
        <v>0.24390000000000001</v>
      </c>
      <c r="K23" s="10">
        <v>44075</v>
      </c>
      <c r="L23" t="s">
        <v>63</v>
      </c>
      <c r="M23" s="8">
        <v>1000</v>
      </c>
      <c r="N23" s="9">
        <f t="shared" ref="N23:N54" si="2">J23*M23</f>
        <v>243.9</v>
      </c>
      <c r="O23" s="9" t="s">
        <v>51</v>
      </c>
      <c r="P23" t="s">
        <v>31</v>
      </c>
      <c r="Q23" t="s">
        <v>45</v>
      </c>
      <c r="R23" t="s">
        <v>33</v>
      </c>
      <c r="S23" t="s">
        <v>64</v>
      </c>
      <c r="T23" t="s">
        <v>65</v>
      </c>
      <c r="U23" s="6" t="s">
        <v>36</v>
      </c>
      <c r="V23" t="s">
        <v>37</v>
      </c>
      <c r="W23">
        <v>4</v>
      </c>
    </row>
    <row r="24" spans="1:24" x14ac:dyDescent="0.25">
      <c r="A24" t="s">
        <v>107</v>
      </c>
      <c r="B24" t="s">
        <v>25</v>
      </c>
      <c r="C24" s="6" t="s">
        <v>40</v>
      </c>
      <c r="D24" s="6" t="s">
        <v>27</v>
      </c>
      <c r="E24" s="6" t="s">
        <v>28</v>
      </c>
      <c r="F24" s="6"/>
      <c r="G24" s="6"/>
      <c r="H24" s="6" t="s">
        <v>108</v>
      </c>
      <c r="I24" s="6">
        <v>20</v>
      </c>
      <c r="J24" s="6">
        <f t="shared" si="0"/>
        <v>0.2</v>
      </c>
      <c r="K24" s="7">
        <v>44075</v>
      </c>
      <c r="L24" s="6" t="s">
        <v>109</v>
      </c>
      <c r="M24" s="8">
        <v>3072</v>
      </c>
      <c r="N24" s="9">
        <f t="shared" si="2"/>
        <v>614.40000000000009</v>
      </c>
      <c r="O24" s="9">
        <v>0</v>
      </c>
      <c r="P24" s="6" t="s">
        <v>31</v>
      </c>
      <c r="Q24" s="6" t="s">
        <v>45</v>
      </c>
      <c r="R24" t="s">
        <v>33</v>
      </c>
      <c r="S24" s="6" t="s">
        <v>34</v>
      </c>
      <c r="T24" s="6" t="s">
        <v>35</v>
      </c>
      <c r="U24" s="6" t="s">
        <v>36</v>
      </c>
      <c r="V24" t="s">
        <v>37</v>
      </c>
      <c r="W24" s="6"/>
      <c r="X24" t="s">
        <v>38</v>
      </c>
    </row>
    <row r="25" spans="1:24" x14ac:dyDescent="0.25">
      <c r="A25" t="s">
        <v>110</v>
      </c>
      <c r="B25" s="11" t="s">
        <v>61</v>
      </c>
      <c r="C25" t="s">
        <v>111</v>
      </c>
      <c r="D25" t="s">
        <v>41</v>
      </c>
      <c r="E25" t="s">
        <v>42</v>
      </c>
      <c r="H25" t="s">
        <v>41</v>
      </c>
      <c r="J25" s="6">
        <f t="shared" si="0"/>
        <v>1</v>
      </c>
      <c r="K25" s="10">
        <v>44075</v>
      </c>
      <c r="L25" t="s">
        <v>63</v>
      </c>
      <c r="M25" s="8">
        <v>1000</v>
      </c>
      <c r="N25" s="9">
        <f t="shared" si="2"/>
        <v>1000</v>
      </c>
      <c r="O25" s="9" t="s">
        <v>51</v>
      </c>
      <c r="P25" t="s">
        <v>31</v>
      </c>
      <c r="Q25" t="s">
        <v>45</v>
      </c>
      <c r="R25" t="s">
        <v>33</v>
      </c>
      <c r="S25" t="s">
        <v>64</v>
      </c>
      <c r="T25" t="s">
        <v>65</v>
      </c>
      <c r="U25" s="6" t="s">
        <v>36</v>
      </c>
      <c r="V25" t="s">
        <v>37</v>
      </c>
      <c r="W25">
        <v>4</v>
      </c>
    </row>
    <row r="26" spans="1:24" x14ac:dyDescent="0.25">
      <c r="A26" t="s">
        <v>112</v>
      </c>
      <c r="B26" t="s">
        <v>47</v>
      </c>
      <c r="C26" t="s">
        <v>113</v>
      </c>
      <c r="D26" t="s">
        <v>27</v>
      </c>
      <c r="E26" t="s">
        <v>28</v>
      </c>
      <c r="H26" t="s">
        <v>114</v>
      </c>
      <c r="I26" s="6">
        <v>19.399999999999999</v>
      </c>
      <c r="J26" s="6">
        <f t="shared" si="0"/>
        <v>0.19399999999999998</v>
      </c>
      <c r="K26" s="7">
        <v>44077</v>
      </c>
      <c r="L26" s="6" t="s">
        <v>44</v>
      </c>
      <c r="M26" s="8">
        <v>100</v>
      </c>
      <c r="N26" s="9">
        <f t="shared" si="2"/>
        <v>19.399999999999999</v>
      </c>
      <c r="O26" s="9" t="s">
        <v>51</v>
      </c>
      <c r="P26" t="s">
        <v>31</v>
      </c>
      <c r="Q26" t="s">
        <v>45</v>
      </c>
      <c r="R26" t="s">
        <v>33</v>
      </c>
      <c r="S26" s="13" t="s">
        <v>52</v>
      </c>
      <c r="T26" s="13" t="s">
        <v>53</v>
      </c>
      <c r="U26" s="6" t="s">
        <v>36</v>
      </c>
      <c r="V26" t="s">
        <v>37</v>
      </c>
    </row>
    <row r="27" spans="1:24" x14ac:dyDescent="0.25">
      <c r="A27" t="s">
        <v>115</v>
      </c>
      <c r="B27" t="s">
        <v>61</v>
      </c>
      <c r="C27" t="s">
        <v>111</v>
      </c>
      <c r="D27" t="s">
        <v>27</v>
      </c>
      <c r="E27" t="s">
        <v>28</v>
      </c>
      <c r="H27" t="s">
        <v>27</v>
      </c>
      <c r="J27" s="6">
        <f t="shared" si="0"/>
        <v>1</v>
      </c>
      <c r="K27" s="7">
        <v>44091</v>
      </c>
      <c r="L27" s="6" t="s">
        <v>63</v>
      </c>
      <c r="M27" s="8">
        <v>1000</v>
      </c>
      <c r="N27" s="9">
        <f t="shared" si="2"/>
        <v>1000</v>
      </c>
      <c r="O27" s="9" t="s">
        <v>51</v>
      </c>
      <c r="P27" t="s">
        <v>31</v>
      </c>
      <c r="Q27" t="s">
        <v>45</v>
      </c>
      <c r="R27" t="s">
        <v>33</v>
      </c>
      <c r="S27" t="s">
        <v>64</v>
      </c>
      <c r="T27" t="s">
        <v>65</v>
      </c>
      <c r="U27" s="6" t="s">
        <v>36</v>
      </c>
      <c r="V27" t="s">
        <v>37</v>
      </c>
    </row>
    <row r="28" spans="1:24" x14ac:dyDescent="0.25">
      <c r="A28" t="s">
        <v>116</v>
      </c>
      <c r="B28" t="s">
        <v>61</v>
      </c>
      <c r="C28" t="s">
        <v>111</v>
      </c>
      <c r="D28" t="s">
        <v>27</v>
      </c>
      <c r="E28" t="s">
        <v>28</v>
      </c>
      <c r="H28" t="s">
        <v>117</v>
      </c>
      <c r="I28" s="6">
        <v>19.399999999999999</v>
      </c>
      <c r="J28" s="6">
        <f t="shared" si="0"/>
        <v>0.19399999999999998</v>
      </c>
      <c r="K28" s="7">
        <v>44075</v>
      </c>
      <c r="L28" s="6" t="s">
        <v>63</v>
      </c>
      <c r="M28" s="8">
        <v>1000</v>
      </c>
      <c r="N28" s="9">
        <f t="shared" si="2"/>
        <v>193.99999999999997</v>
      </c>
      <c r="O28" s="9" t="s">
        <v>51</v>
      </c>
      <c r="P28" t="s">
        <v>31</v>
      </c>
      <c r="Q28" t="s">
        <v>45</v>
      </c>
      <c r="R28" t="s">
        <v>33</v>
      </c>
      <c r="S28" t="s">
        <v>64</v>
      </c>
      <c r="T28" t="s">
        <v>65</v>
      </c>
      <c r="U28" s="6" t="s">
        <v>36</v>
      </c>
      <c r="V28" t="s">
        <v>37</v>
      </c>
    </row>
    <row r="29" spans="1:24" x14ac:dyDescent="0.25">
      <c r="A29" t="s">
        <v>118</v>
      </c>
      <c r="B29" t="s">
        <v>25</v>
      </c>
      <c r="C29" t="s">
        <v>97</v>
      </c>
      <c r="D29" t="s">
        <v>27</v>
      </c>
      <c r="E29" t="s">
        <v>28</v>
      </c>
      <c r="H29" t="s">
        <v>119</v>
      </c>
      <c r="I29" s="6">
        <v>0.03</v>
      </c>
      <c r="J29" s="6">
        <f t="shared" si="0"/>
        <v>2.9999999999999997E-4</v>
      </c>
      <c r="K29" s="7">
        <v>44075</v>
      </c>
      <c r="L29" s="6" t="s">
        <v>120</v>
      </c>
      <c r="M29" s="8">
        <v>360</v>
      </c>
      <c r="N29" s="9">
        <f t="shared" si="2"/>
        <v>0.10799999999999998</v>
      </c>
      <c r="O29" s="9">
        <f>448/3</f>
        <v>149.33333333333334</v>
      </c>
      <c r="P29" t="s">
        <v>31</v>
      </c>
      <c r="Q29" t="s">
        <v>45</v>
      </c>
      <c r="R29" t="s">
        <v>33</v>
      </c>
      <c r="S29" t="s">
        <v>34</v>
      </c>
      <c r="T29" t="s">
        <v>35</v>
      </c>
      <c r="U29" s="6" t="s">
        <v>98</v>
      </c>
      <c r="V29" t="s">
        <v>37</v>
      </c>
      <c r="X29" t="s">
        <v>121</v>
      </c>
    </row>
    <row r="30" spans="1:24" x14ac:dyDescent="0.25">
      <c r="A30" t="s">
        <v>122</v>
      </c>
      <c r="B30" t="s">
        <v>25</v>
      </c>
      <c r="C30" t="s">
        <v>123</v>
      </c>
      <c r="D30" t="s">
        <v>27</v>
      </c>
      <c r="E30" t="s">
        <v>28</v>
      </c>
      <c r="H30" t="s">
        <v>114</v>
      </c>
      <c r="I30">
        <v>19.399999999999999</v>
      </c>
      <c r="J30" s="6">
        <f t="shared" si="0"/>
        <v>0.19399999999999998</v>
      </c>
      <c r="K30" s="10">
        <v>44089</v>
      </c>
      <c r="L30" t="s">
        <v>44</v>
      </c>
      <c r="M30" s="8">
        <v>100</v>
      </c>
      <c r="N30" s="9">
        <f t="shared" si="2"/>
        <v>19.399999999999999</v>
      </c>
      <c r="O30" s="9">
        <v>27</v>
      </c>
      <c r="P30" t="s">
        <v>31</v>
      </c>
      <c r="Q30" t="s">
        <v>45</v>
      </c>
      <c r="R30" t="s">
        <v>33</v>
      </c>
      <c r="S30" t="s">
        <v>34</v>
      </c>
      <c r="T30" t="s">
        <v>35</v>
      </c>
      <c r="U30" s="6" t="s">
        <v>98</v>
      </c>
      <c r="V30" t="s">
        <v>37</v>
      </c>
      <c r="X30" t="s">
        <v>38</v>
      </c>
    </row>
    <row r="31" spans="1:24" x14ac:dyDescent="0.25">
      <c r="A31" t="s">
        <v>124</v>
      </c>
      <c r="B31" t="s">
        <v>25</v>
      </c>
      <c r="C31" t="s">
        <v>40</v>
      </c>
      <c r="D31" t="s">
        <v>41</v>
      </c>
      <c r="E31" t="s">
        <v>42</v>
      </c>
      <c r="H31" t="s">
        <v>125</v>
      </c>
      <c r="I31">
        <v>34.5</v>
      </c>
      <c r="J31" s="6">
        <f t="shared" si="0"/>
        <v>0.34499999999999997</v>
      </c>
      <c r="K31" s="10">
        <v>44088</v>
      </c>
      <c r="L31" t="s">
        <v>44</v>
      </c>
      <c r="M31" s="8">
        <v>100</v>
      </c>
      <c r="N31" s="9">
        <f t="shared" si="2"/>
        <v>34.5</v>
      </c>
      <c r="O31" s="9">
        <v>0</v>
      </c>
      <c r="P31" t="s">
        <v>31</v>
      </c>
      <c r="Q31" t="s">
        <v>45</v>
      </c>
      <c r="R31" t="s">
        <v>33</v>
      </c>
      <c r="S31" t="s">
        <v>34</v>
      </c>
      <c r="T31" t="s">
        <v>35</v>
      </c>
      <c r="U31" s="6" t="s">
        <v>36</v>
      </c>
      <c r="V31" t="s">
        <v>37</v>
      </c>
      <c r="X31" t="s">
        <v>38</v>
      </c>
    </row>
    <row r="32" spans="1:24" x14ac:dyDescent="0.25">
      <c r="A32" t="s">
        <v>126</v>
      </c>
      <c r="B32" t="s">
        <v>25</v>
      </c>
      <c r="C32" t="s">
        <v>127</v>
      </c>
      <c r="D32" t="s">
        <v>27</v>
      </c>
      <c r="E32" t="s">
        <v>28</v>
      </c>
      <c r="H32" t="s">
        <v>128</v>
      </c>
      <c r="I32">
        <v>11</v>
      </c>
      <c r="J32" s="6">
        <f t="shared" si="0"/>
        <v>0.11</v>
      </c>
      <c r="K32" s="10">
        <v>44113</v>
      </c>
      <c r="L32" t="s">
        <v>129</v>
      </c>
      <c r="M32" s="8">
        <v>3600</v>
      </c>
      <c r="N32" s="9">
        <f t="shared" si="2"/>
        <v>396</v>
      </c>
      <c r="O32" s="9">
        <f>901/2</f>
        <v>450.5</v>
      </c>
      <c r="P32" t="s">
        <v>31</v>
      </c>
      <c r="Q32" t="s">
        <v>45</v>
      </c>
      <c r="R32" t="s">
        <v>33</v>
      </c>
      <c r="S32" t="s">
        <v>34</v>
      </c>
      <c r="T32" t="s">
        <v>35</v>
      </c>
      <c r="U32" s="6" t="s">
        <v>36</v>
      </c>
      <c r="V32" t="s">
        <v>37</v>
      </c>
      <c r="X32" s="12" t="s">
        <v>130</v>
      </c>
    </row>
    <row r="33" spans="1:24" x14ac:dyDescent="0.25">
      <c r="A33" t="s">
        <v>131</v>
      </c>
      <c r="B33" t="s">
        <v>25</v>
      </c>
      <c r="C33" t="s">
        <v>132</v>
      </c>
      <c r="D33" t="s">
        <v>41</v>
      </c>
      <c r="E33" t="s">
        <v>42</v>
      </c>
      <c r="H33" t="s">
        <v>43</v>
      </c>
      <c r="I33" s="6">
        <v>24.39</v>
      </c>
      <c r="J33" s="6">
        <f t="shared" si="0"/>
        <v>0.24390000000000001</v>
      </c>
      <c r="K33" s="7">
        <v>44088</v>
      </c>
      <c r="L33" s="6" t="s">
        <v>133</v>
      </c>
      <c r="M33" s="8">
        <v>200</v>
      </c>
      <c r="N33" s="9">
        <f t="shared" si="2"/>
        <v>48.78</v>
      </c>
      <c r="O33" s="9">
        <v>0</v>
      </c>
      <c r="P33" t="s">
        <v>31</v>
      </c>
      <c r="Q33" t="s">
        <v>45</v>
      </c>
      <c r="R33" t="s">
        <v>33</v>
      </c>
      <c r="S33" t="s">
        <v>34</v>
      </c>
      <c r="T33" t="s">
        <v>35</v>
      </c>
      <c r="U33" s="6" t="s">
        <v>36</v>
      </c>
      <c r="V33" t="s">
        <v>37</v>
      </c>
      <c r="X33" t="s">
        <v>38</v>
      </c>
    </row>
    <row r="34" spans="1:24" x14ac:dyDescent="0.25">
      <c r="A34" t="s">
        <v>134</v>
      </c>
      <c r="B34" t="s">
        <v>25</v>
      </c>
      <c r="C34" t="s">
        <v>135</v>
      </c>
      <c r="D34" t="s">
        <v>27</v>
      </c>
      <c r="E34" t="s">
        <v>28</v>
      </c>
      <c r="H34" t="s">
        <v>136</v>
      </c>
      <c r="I34">
        <v>18.2</v>
      </c>
      <c r="J34" s="6">
        <f t="shared" ref="J34:J65" si="3">IF(ISBLANK(I34), 1, I34/100)</f>
        <v>0.182</v>
      </c>
      <c r="K34" s="10">
        <v>44075</v>
      </c>
      <c r="L34" t="s">
        <v>137</v>
      </c>
      <c r="M34" s="8">
        <v>5000</v>
      </c>
      <c r="N34" s="9">
        <f t="shared" si="2"/>
        <v>910</v>
      </c>
      <c r="O34" s="9">
        <v>0</v>
      </c>
      <c r="P34" t="s">
        <v>31</v>
      </c>
      <c r="Q34" t="s">
        <v>45</v>
      </c>
      <c r="R34" t="s">
        <v>33</v>
      </c>
      <c r="S34" t="s">
        <v>34</v>
      </c>
      <c r="T34" t="s">
        <v>35</v>
      </c>
      <c r="U34" s="6" t="s">
        <v>36</v>
      </c>
      <c r="V34" t="s">
        <v>37</v>
      </c>
      <c r="X34" t="s">
        <v>38</v>
      </c>
    </row>
    <row r="35" spans="1:24" x14ac:dyDescent="0.25">
      <c r="A35" t="s">
        <v>138</v>
      </c>
      <c r="B35" t="s">
        <v>47</v>
      </c>
      <c r="C35" t="s">
        <v>139</v>
      </c>
      <c r="D35" t="s">
        <v>27</v>
      </c>
      <c r="E35" t="s">
        <v>28</v>
      </c>
      <c r="H35" t="s">
        <v>114</v>
      </c>
      <c r="I35">
        <v>19.399999999999999</v>
      </c>
      <c r="J35" s="6">
        <f t="shared" si="3"/>
        <v>0.19399999999999998</v>
      </c>
      <c r="K35" s="10">
        <v>44077</v>
      </c>
      <c r="L35" t="s">
        <v>91</v>
      </c>
      <c r="M35" s="8">
        <v>500</v>
      </c>
      <c r="N35" s="9">
        <f t="shared" si="2"/>
        <v>96.999999999999986</v>
      </c>
      <c r="O35" s="9" t="s">
        <v>51</v>
      </c>
      <c r="P35" t="s">
        <v>31</v>
      </c>
      <c r="Q35" t="s">
        <v>45</v>
      </c>
      <c r="R35" t="s">
        <v>33</v>
      </c>
      <c r="S35" s="6" t="s">
        <v>52</v>
      </c>
      <c r="T35" s="6" t="s">
        <v>53</v>
      </c>
      <c r="U35" s="6" t="s">
        <v>36</v>
      </c>
      <c r="V35" t="s">
        <v>37</v>
      </c>
    </row>
    <row r="36" spans="1:24" x14ac:dyDescent="0.25">
      <c r="A36" t="s">
        <v>140</v>
      </c>
      <c r="B36" t="s">
        <v>61</v>
      </c>
      <c r="C36" t="s">
        <v>141</v>
      </c>
      <c r="D36" t="s">
        <v>27</v>
      </c>
      <c r="E36" t="s">
        <v>28</v>
      </c>
      <c r="H36" t="s">
        <v>83</v>
      </c>
      <c r="I36">
        <v>20.3</v>
      </c>
      <c r="J36" s="6">
        <f t="shared" si="3"/>
        <v>0.20300000000000001</v>
      </c>
      <c r="K36" s="10">
        <v>44076</v>
      </c>
      <c r="L36" t="s">
        <v>44</v>
      </c>
      <c r="M36" s="8">
        <v>100</v>
      </c>
      <c r="N36" s="9">
        <f t="shared" si="2"/>
        <v>20.3</v>
      </c>
      <c r="O36" s="9" t="s">
        <v>51</v>
      </c>
      <c r="P36" t="s">
        <v>31</v>
      </c>
      <c r="Q36" t="s">
        <v>45</v>
      </c>
      <c r="R36" t="s">
        <v>33</v>
      </c>
      <c r="S36" t="s">
        <v>64</v>
      </c>
      <c r="T36" t="s">
        <v>65</v>
      </c>
      <c r="U36" s="6" t="s">
        <v>36</v>
      </c>
      <c r="V36" t="s">
        <v>37</v>
      </c>
    </row>
    <row r="37" spans="1:24" x14ac:dyDescent="0.25">
      <c r="A37" t="s">
        <v>142</v>
      </c>
      <c r="B37" t="s">
        <v>25</v>
      </c>
      <c r="C37" t="s">
        <v>82</v>
      </c>
      <c r="D37" t="s">
        <v>27</v>
      </c>
      <c r="E37" t="s">
        <v>28</v>
      </c>
      <c r="H37" t="s">
        <v>29</v>
      </c>
      <c r="I37">
        <v>70</v>
      </c>
      <c r="J37" s="6">
        <f t="shared" si="3"/>
        <v>0.7</v>
      </c>
      <c r="K37" s="10">
        <v>44089</v>
      </c>
      <c r="L37" t="s">
        <v>44</v>
      </c>
      <c r="M37" s="8">
        <v>100</v>
      </c>
      <c r="N37" s="9">
        <f t="shared" si="2"/>
        <v>70</v>
      </c>
      <c r="O37" s="9">
        <f>2109/2</f>
        <v>1054.5</v>
      </c>
      <c r="P37" t="s">
        <v>31</v>
      </c>
      <c r="Q37" t="s">
        <v>45</v>
      </c>
      <c r="R37" t="s">
        <v>33</v>
      </c>
      <c r="S37" t="s">
        <v>34</v>
      </c>
      <c r="T37" t="s">
        <v>35</v>
      </c>
      <c r="U37" s="6" t="s">
        <v>36</v>
      </c>
      <c r="V37" t="s">
        <v>37</v>
      </c>
      <c r="X37" s="12" t="s">
        <v>84</v>
      </c>
    </row>
    <row r="38" spans="1:24" x14ac:dyDescent="0.25">
      <c r="A38" t="s">
        <v>143</v>
      </c>
      <c r="B38" t="s">
        <v>61</v>
      </c>
      <c r="C38" t="s">
        <v>144</v>
      </c>
      <c r="D38" t="s">
        <v>27</v>
      </c>
      <c r="E38" t="s">
        <v>28</v>
      </c>
      <c r="H38" t="s">
        <v>145</v>
      </c>
      <c r="I38">
        <v>30.4</v>
      </c>
      <c r="J38" s="6">
        <f t="shared" si="3"/>
        <v>0.30399999999999999</v>
      </c>
      <c r="K38" s="10">
        <v>44076</v>
      </c>
      <c r="L38" t="s">
        <v>91</v>
      </c>
      <c r="M38" s="8">
        <v>500</v>
      </c>
      <c r="N38" s="9">
        <f t="shared" si="2"/>
        <v>152</v>
      </c>
      <c r="O38" s="9" t="s">
        <v>51</v>
      </c>
      <c r="P38" t="s">
        <v>31</v>
      </c>
      <c r="Q38" t="s">
        <v>45</v>
      </c>
      <c r="R38" t="s">
        <v>33</v>
      </c>
      <c r="S38" t="s">
        <v>64</v>
      </c>
      <c r="T38" t="s">
        <v>65</v>
      </c>
      <c r="U38" s="6" t="s">
        <v>36</v>
      </c>
      <c r="V38" t="s">
        <v>37</v>
      </c>
    </row>
    <row r="39" spans="1:24" x14ac:dyDescent="0.25">
      <c r="A39" t="s">
        <v>146</v>
      </c>
      <c r="B39" t="s">
        <v>61</v>
      </c>
      <c r="C39" t="s">
        <v>82</v>
      </c>
      <c r="D39" t="s">
        <v>27</v>
      </c>
      <c r="E39" t="s">
        <v>28</v>
      </c>
      <c r="H39" t="s">
        <v>117</v>
      </c>
      <c r="I39">
        <v>19.399999999999999</v>
      </c>
      <c r="J39" s="6">
        <f t="shared" si="3"/>
        <v>0.19399999999999998</v>
      </c>
      <c r="K39" s="10">
        <v>44075</v>
      </c>
      <c r="L39" t="s">
        <v>44</v>
      </c>
      <c r="M39" s="8">
        <v>100</v>
      </c>
      <c r="N39" s="9">
        <f t="shared" si="2"/>
        <v>19.399999999999999</v>
      </c>
      <c r="O39" s="9" t="s">
        <v>51</v>
      </c>
      <c r="P39" t="s">
        <v>31</v>
      </c>
      <c r="Q39" t="s">
        <v>45</v>
      </c>
      <c r="R39" t="s">
        <v>33</v>
      </c>
      <c r="S39" t="s">
        <v>64</v>
      </c>
      <c r="T39" t="s">
        <v>65</v>
      </c>
      <c r="U39" s="6" t="s">
        <v>36</v>
      </c>
      <c r="V39" t="s">
        <v>37</v>
      </c>
    </row>
    <row r="40" spans="1:24" x14ac:dyDescent="0.25">
      <c r="A40" t="s">
        <v>147</v>
      </c>
      <c r="B40" t="s">
        <v>47</v>
      </c>
      <c r="C40" t="s">
        <v>78</v>
      </c>
      <c r="D40" t="s">
        <v>27</v>
      </c>
      <c r="E40" t="s">
        <v>28</v>
      </c>
      <c r="H40" t="s">
        <v>49</v>
      </c>
      <c r="I40">
        <v>9.9</v>
      </c>
      <c r="J40" s="6">
        <f t="shared" si="3"/>
        <v>9.9000000000000005E-2</v>
      </c>
      <c r="K40" s="10">
        <v>44077</v>
      </c>
      <c r="L40" t="s">
        <v>44</v>
      </c>
      <c r="M40" s="8">
        <v>100</v>
      </c>
      <c r="N40" s="9">
        <f t="shared" si="2"/>
        <v>9.9</v>
      </c>
      <c r="O40" s="9" t="s">
        <v>51</v>
      </c>
      <c r="P40" t="s">
        <v>31</v>
      </c>
      <c r="Q40" t="s">
        <v>45</v>
      </c>
      <c r="R40" t="s">
        <v>33</v>
      </c>
      <c r="S40" s="13" t="s">
        <v>52</v>
      </c>
      <c r="T40" s="6" t="s">
        <v>53</v>
      </c>
      <c r="U40" s="6" t="s">
        <v>36</v>
      </c>
      <c r="V40" t="s">
        <v>37</v>
      </c>
    </row>
    <row r="41" spans="1:24" x14ac:dyDescent="0.25">
      <c r="A41" t="s">
        <v>148</v>
      </c>
      <c r="B41" t="s">
        <v>61</v>
      </c>
      <c r="C41" t="s">
        <v>149</v>
      </c>
      <c r="D41" t="s">
        <v>27</v>
      </c>
      <c r="E41" t="s">
        <v>28</v>
      </c>
      <c r="H41" t="s">
        <v>27</v>
      </c>
      <c r="J41" s="6">
        <f t="shared" si="3"/>
        <v>1</v>
      </c>
      <c r="K41" s="10">
        <v>44075</v>
      </c>
      <c r="L41" t="s">
        <v>63</v>
      </c>
      <c r="M41" s="8">
        <v>1000</v>
      </c>
      <c r="N41" s="9">
        <f t="shared" si="2"/>
        <v>1000</v>
      </c>
      <c r="O41" s="9" t="s">
        <v>51</v>
      </c>
      <c r="P41" t="s">
        <v>31</v>
      </c>
      <c r="Q41" t="s">
        <v>45</v>
      </c>
      <c r="R41" t="s">
        <v>33</v>
      </c>
      <c r="S41" t="s">
        <v>64</v>
      </c>
      <c r="T41" t="s">
        <v>65</v>
      </c>
      <c r="U41" s="6" t="s">
        <v>36</v>
      </c>
      <c r="V41" t="s">
        <v>37</v>
      </c>
    </row>
    <row r="42" spans="1:24" x14ac:dyDescent="0.25">
      <c r="A42" t="s">
        <v>150</v>
      </c>
      <c r="B42" t="s">
        <v>61</v>
      </c>
      <c r="C42" t="s">
        <v>144</v>
      </c>
      <c r="D42" t="s">
        <v>27</v>
      </c>
      <c r="E42" t="s">
        <v>28</v>
      </c>
      <c r="H42" t="s">
        <v>151</v>
      </c>
      <c r="I42">
        <v>18.2</v>
      </c>
      <c r="J42" s="6">
        <f t="shared" si="3"/>
        <v>0.182</v>
      </c>
      <c r="K42" s="10">
        <v>44075</v>
      </c>
      <c r="L42" t="s">
        <v>44</v>
      </c>
      <c r="M42" s="8">
        <v>100</v>
      </c>
      <c r="N42" s="9">
        <f t="shared" si="2"/>
        <v>18.2</v>
      </c>
      <c r="O42" s="9" t="s">
        <v>51</v>
      </c>
      <c r="P42" t="s">
        <v>31</v>
      </c>
      <c r="Q42" t="s">
        <v>45</v>
      </c>
      <c r="R42" t="s">
        <v>33</v>
      </c>
      <c r="S42" t="s">
        <v>64</v>
      </c>
      <c r="T42" t="s">
        <v>65</v>
      </c>
      <c r="U42" s="6" t="s">
        <v>36</v>
      </c>
      <c r="V42" t="s">
        <v>37</v>
      </c>
    </row>
    <row r="43" spans="1:24" x14ac:dyDescent="0.25">
      <c r="A43" t="s">
        <v>152</v>
      </c>
      <c r="B43" t="s">
        <v>61</v>
      </c>
      <c r="C43" t="s">
        <v>149</v>
      </c>
      <c r="D43" t="s">
        <v>27</v>
      </c>
      <c r="E43" t="s">
        <v>28</v>
      </c>
      <c r="H43" t="s">
        <v>153</v>
      </c>
      <c r="I43">
        <v>50</v>
      </c>
      <c r="J43" s="6">
        <f t="shared" si="3"/>
        <v>0.5</v>
      </c>
      <c r="K43" s="10">
        <v>44075</v>
      </c>
      <c r="L43" t="s">
        <v>44</v>
      </c>
      <c r="M43" s="8">
        <v>100</v>
      </c>
      <c r="N43" s="9">
        <f t="shared" si="2"/>
        <v>50</v>
      </c>
      <c r="O43" s="9" t="s">
        <v>51</v>
      </c>
      <c r="P43" t="s">
        <v>31</v>
      </c>
      <c r="Q43" t="s">
        <v>45</v>
      </c>
      <c r="R43" t="s">
        <v>33</v>
      </c>
      <c r="S43" t="s">
        <v>64</v>
      </c>
      <c r="T43" t="s">
        <v>65</v>
      </c>
      <c r="U43" s="6" t="s">
        <v>36</v>
      </c>
      <c r="V43" t="s">
        <v>37</v>
      </c>
    </row>
    <row r="44" spans="1:24" x14ac:dyDescent="0.25">
      <c r="A44" t="s">
        <v>154</v>
      </c>
      <c r="B44" t="s">
        <v>61</v>
      </c>
      <c r="C44" t="s">
        <v>155</v>
      </c>
      <c r="D44" t="s">
        <v>27</v>
      </c>
      <c r="E44" t="s">
        <v>28</v>
      </c>
      <c r="H44" t="s">
        <v>27</v>
      </c>
      <c r="I44" s="6"/>
      <c r="J44" s="6">
        <f t="shared" si="3"/>
        <v>1</v>
      </c>
      <c r="K44" s="7">
        <v>44113</v>
      </c>
      <c r="L44" s="6" t="s">
        <v>156</v>
      </c>
      <c r="M44" s="8">
        <v>100</v>
      </c>
      <c r="N44" s="9">
        <f t="shared" si="2"/>
        <v>100</v>
      </c>
      <c r="O44" s="9" t="s">
        <v>51</v>
      </c>
      <c r="P44" t="s">
        <v>31</v>
      </c>
      <c r="Q44" t="s">
        <v>45</v>
      </c>
      <c r="R44" t="s">
        <v>33</v>
      </c>
      <c r="S44" t="s">
        <v>64</v>
      </c>
      <c r="T44" t="s">
        <v>65</v>
      </c>
      <c r="U44" s="6" t="s">
        <v>98</v>
      </c>
      <c r="V44" t="s">
        <v>37</v>
      </c>
    </row>
    <row r="45" spans="1:24" x14ac:dyDescent="0.25">
      <c r="A45" t="s">
        <v>157</v>
      </c>
      <c r="B45" t="s">
        <v>61</v>
      </c>
      <c r="C45" t="s">
        <v>149</v>
      </c>
      <c r="D45" t="s">
        <v>27</v>
      </c>
      <c r="E45" t="s">
        <v>28</v>
      </c>
      <c r="H45" t="s">
        <v>29</v>
      </c>
      <c r="I45">
        <v>70</v>
      </c>
      <c r="J45" s="6">
        <f t="shared" si="3"/>
        <v>0.7</v>
      </c>
      <c r="K45" s="10">
        <v>44075</v>
      </c>
      <c r="L45" t="s">
        <v>63</v>
      </c>
      <c r="M45" s="8">
        <v>1000</v>
      </c>
      <c r="N45" s="9">
        <f t="shared" si="2"/>
        <v>700</v>
      </c>
      <c r="O45" s="9" t="s">
        <v>51</v>
      </c>
      <c r="P45" t="s">
        <v>31</v>
      </c>
      <c r="Q45" t="s">
        <v>45</v>
      </c>
      <c r="R45" t="s">
        <v>33</v>
      </c>
      <c r="S45" t="s">
        <v>64</v>
      </c>
      <c r="T45" t="s">
        <v>65</v>
      </c>
      <c r="U45" s="6" t="s">
        <v>36</v>
      </c>
      <c r="V45" t="s">
        <v>37</v>
      </c>
    </row>
    <row r="46" spans="1:24" x14ac:dyDescent="0.25">
      <c r="A46" t="s">
        <v>158</v>
      </c>
      <c r="B46" t="s">
        <v>25</v>
      </c>
      <c r="C46" t="s">
        <v>159</v>
      </c>
      <c r="D46" t="s">
        <v>27</v>
      </c>
      <c r="E46" t="s">
        <v>28</v>
      </c>
      <c r="H46" t="s">
        <v>160</v>
      </c>
      <c r="I46">
        <v>48</v>
      </c>
      <c r="J46" s="6">
        <f t="shared" si="3"/>
        <v>0.48</v>
      </c>
      <c r="K46" s="10">
        <v>44096</v>
      </c>
      <c r="L46" t="s">
        <v>44</v>
      </c>
      <c r="M46" s="8">
        <v>100</v>
      </c>
      <c r="N46" s="9">
        <f t="shared" si="2"/>
        <v>48</v>
      </c>
      <c r="O46" s="9">
        <v>0</v>
      </c>
      <c r="P46" t="s">
        <v>31</v>
      </c>
      <c r="Q46" t="s">
        <v>45</v>
      </c>
      <c r="R46" t="s">
        <v>33</v>
      </c>
      <c r="S46" t="s">
        <v>34</v>
      </c>
      <c r="T46" t="s">
        <v>35</v>
      </c>
      <c r="U46" s="6" t="s">
        <v>36</v>
      </c>
      <c r="V46" t="s">
        <v>37</v>
      </c>
      <c r="X46" t="s">
        <v>38</v>
      </c>
    </row>
    <row r="47" spans="1:24" x14ac:dyDescent="0.25">
      <c r="A47" t="s">
        <v>161</v>
      </c>
      <c r="B47" t="s">
        <v>25</v>
      </c>
      <c r="C47" t="s">
        <v>162</v>
      </c>
      <c r="D47" t="s">
        <v>27</v>
      </c>
      <c r="E47" t="s">
        <v>73</v>
      </c>
      <c r="H47" t="s">
        <v>163</v>
      </c>
      <c r="I47">
        <v>9.15</v>
      </c>
      <c r="J47" s="6">
        <f t="shared" si="3"/>
        <v>9.1499999999999998E-2</v>
      </c>
      <c r="K47" s="10">
        <v>44089</v>
      </c>
      <c r="L47" t="s">
        <v>44</v>
      </c>
      <c r="M47" s="8">
        <v>100</v>
      </c>
      <c r="N47" s="9">
        <f t="shared" si="2"/>
        <v>9.15</v>
      </c>
      <c r="O47" s="9">
        <v>0</v>
      </c>
      <c r="P47" t="s">
        <v>31</v>
      </c>
      <c r="Q47" t="s">
        <v>45</v>
      </c>
      <c r="R47" t="s">
        <v>33</v>
      </c>
      <c r="S47" t="s">
        <v>34</v>
      </c>
      <c r="T47" t="s">
        <v>35</v>
      </c>
      <c r="U47" s="6" t="s">
        <v>36</v>
      </c>
      <c r="V47" t="s">
        <v>37</v>
      </c>
      <c r="X47" t="s">
        <v>38</v>
      </c>
    </row>
    <row r="48" spans="1:24" x14ac:dyDescent="0.25">
      <c r="A48" t="s">
        <v>164</v>
      </c>
      <c r="B48" t="s">
        <v>47</v>
      </c>
      <c r="C48" t="s">
        <v>165</v>
      </c>
      <c r="D48" t="s">
        <v>27</v>
      </c>
      <c r="E48" t="s">
        <v>28</v>
      </c>
      <c r="H48" t="s">
        <v>49</v>
      </c>
      <c r="I48">
        <v>9.9</v>
      </c>
      <c r="J48" s="6">
        <f t="shared" si="3"/>
        <v>9.9000000000000005E-2</v>
      </c>
      <c r="K48" s="10">
        <v>44077</v>
      </c>
      <c r="L48" t="s">
        <v>50</v>
      </c>
      <c r="M48" s="8">
        <v>200</v>
      </c>
      <c r="N48" s="9">
        <f t="shared" si="2"/>
        <v>19.8</v>
      </c>
      <c r="O48" s="9" t="s">
        <v>51</v>
      </c>
      <c r="P48" t="s">
        <v>31</v>
      </c>
      <c r="Q48" t="s">
        <v>45</v>
      </c>
      <c r="R48" t="s">
        <v>33</v>
      </c>
      <c r="S48" s="6" t="s">
        <v>52</v>
      </c>
      <c r="T48" s="6" t="s">
        <v>53</v>
      </c>
      <c r="U48" s="6" t="s">
        <v>36</v>
      </c>
      <c r="V48" t="s">
        <v>37</v>
      </c>
    </row>
    <row r="49" spans="1:24" x14ac:dyDescent="0.25">
      <c r="A49" t="s">
        <v>166</v>
      </c>
      <c r="B49" t="s">
        <v>25</v>
      </c>
      <c r="C49" t="s">
        <v>127</v>
      </c>
      <c r="D49" t="s">
        <v>27</v>
      </c>
      <c r="E49" t="s">
        <v>28</v>
      </c>
      <c r="H49" t="s">
        <v>167</v>
      </c>
      <c r="I49">
        <v>17.100000000000001</v>
      </c>
      <c r="J49" s="6">
        <f t="shared" si="3"/>
        <v>0.17100000000000001</v>
      </c>
      <c r="K49" s="10">
        <v>44089</v>
      </c>
      <c r="L49" t="s">
        <v>44</v>
      </c>
      <c r="M49" s="8">
        <v>100</v>
      </c>
      <c r="N49" s="9">
        <f t="shared" si="2"/>
        <v>17.100000000000001</v>
      </c>
      <c r="O49" s="9">
        <f>901/2</f>
        <v>450.5</v>
      </c>
      <c r="P49" t="s">
        <v>31</v>
      </c>
      <c r="Q49" t="s">
        <v>45</v>
      </c>
      <c r="R49" t="s">
        <v>33</v>
      </c>
      <c r="S49" t="s">
        <v>34</v>
      </c>
      <c r="T49" t="s">
        <v>35</v>
      </c>
      <c r="U49" s="6" t="s">
        <v>36</v>
      </c>
      <c r="V49" t="s">
        <v>37</v>
      </c>
      <c r="X49" s="12" t="s">
        <v>130</v>
      </c>
    </row>
    <row r="50" spans="1:24" x14ac:dyDescent="0.25">
      <c r="A50" t="s">
        <v>168</v>
      </c>
      <c r="B50" t="s">
        <v>25</v>
      </c>
      <c r="C50" t="s">
        <v>58</v>
      </c>
      <c r="D50" t="s">
        <v>27</v>
      </c>
      <c r="E50" t="s">
        <v>28</v>
      </c>
      <c r="H50" t="s">
        <v>169</v>
      </c>
      <c r="I50">
        <v>10.5</v>
      </c>
      <c r="J50" s="6">
        <f t="shared" si="3"/>
        <v>0.105</v>
      </c>
      <c r="K50" s="10">
        <v>44089</v>
      </c>
      <c r="L50" t="s">
        <v>44</v>
      </c>
      <c r="M50" s="8">
        <v>100</v>
      </c>
      <c r="N50" s="9">
        <f t="shared" si="2"/>
        <v>10.5</v>
      </c>
      <c r="O50" s="9">
        <v>0</v>
      </c>
      <c r="P50" t="s">
        <v>31</v>
      </c>
      <c r="Q50" t="s">
        <v>45</v>
      </c>
      <c r="R50" t="s">
        <v>33</v>
      </c>
      <c r="S50" t="s">
        <v>34</v>
      </c>
      <c r="T50" t="s">
        <v>35</v>
      </c>
      <c r="U50" s="6" t="s">
        <v>36</v>
      </c>
      <c r="V50" t="s">
        <v>37</v>
      </c>
      <c r="X50" t="s">
        <v>38</v>
      </c>
    </row>
    <row r="51" spans="1:24" x14ac:dyDescent="0.25">
      <c r="A51" t="s">
        <v>170</v>
      </c>
      <c r="B51" t="s">
        <v>61</v>
      </c>
      <c r="C51" t="s">
        <v>155</v>
      </c>
      <c r="D51" t="s">
        <v>27</v>
      </c>
      <c r="E51" t="s">
        <v>28</v>
      </c>
      <c r="H51" t="s">
        <v>29</v>
      </c>
      <c r="I51">
        <v>70</v>
      </c>
      <c r="J51" s="6">
        <f t="shared" si="3"/>
        <v>0.7</v>
      </c>
      <c r="K51" s="10">
        <v>44075</v>
      </c>
      <c r="L51" t="s">
        <v>44</v>
      </c>
      <c r="M51" s="8">
        <v>100</v>
      </c>
      <c r="N51" s="9">
        <f t="shared" si="2"/>
        <v>70</v>
      </c>
      <c r="O51" s="9" t="s">
        <v>51</v>
      </c>
      <c r="P51" t="s">
        <v>31</v>
      </c>
      <c r="Q51" t="s">
        <v>45</v>
      </c>
      <c r="R51" t="s">
        <v>33</v>
      </c>
      <c r="S51" t="s">
        <v>64</v>
      </c>
      <c r="T51" t="s">
        <v>65</v>
      </c>
      <c r="U51" s="6" t="s">
        <v>98</v>
      </c>
      <c r="V51" t="s">
        <v>37</v>
      </c>
    </row>
    <row r="52" spans="1:24" x14ac:dyDescent="0.25">
      <c r="A52" t="s">
        <v>171</v>
      </c>
      <c r="B52" t="s">
        <v>61</v>
      </c>
      <c r="C52" t="s">
        <v>144</v>
      </c>
      <c r="D52" t="s">
        <v>27</v>
      </c>
      <c r="E52" t="s">
        <v>28</v>
      </c>
      <c r="H52" t="s">
        <v>128</v>
      </c>
      <c r="I52">
        <v>11</v>
      </c>
      <c r="J52" s="6">
        <f t="shared" si="3"/>
        <v>0.11</v>
      </c>
      <c r="K52" s="10">
        <v>44076</v>
      </c>
      <c r="L52" t="s">
        <v>91</v>
      </c>
      <c r="M52" s="8">
        <v>500</v>
      </c>
      <c r="N52" s="9">
        <f t="shared" si="2"/>
        <v>55</v>
      </c>
      <c r="O52" s="9" t="s">
        <v>51</v>
      </c>
      <c r="P52" t="s">
        <v>31</v>
      </c>
      <c r="Q52" t="s">
        <v>45</v>
      </c>
      <c r="R52" t="s">
        <v>33</v>
      </c>
      <c r="S52" t="s">
        <v>64</v>
      </c>
      <c r="T52" t="s">
        <v>65</v>
      </c>
      <c r="U52" s="6" t="s">
        <v>36</v>
      </c>
      <c r="V52" t="s">
        <v>37</v>
      </c>
    </row>
    <row r="53" spans="1:24" x14ac:dyDescent="0.25">
      <c r="A53" t="s">
        <v>172</v>
      </c>
      <c r="B53" t="s">
        <v>61</v>
      </c>
      <c r="C53" t="s">
        <v>141</v>
      </c>
      <c r="D53" t="s">
        <v>27</v>
      </c>
      <c r="E53" t="s">
        <v>28</v>
      </c>
      <c r="H53" t="s">
        <v>27</v>
      </c>
      <c r="J53" s="6">
        <f t="shared" si="3"/>
        <v>1</v>
      </c>
      <c r="K53" s="10">
        <v>44091</v>
      </c>
      <c r="L53" t="s">
        <v>63</v>
      </c>
      <c r="M53" s="8">
        <v>1000</v>
      </c>
      <c r="N53" s="9">
        <f t="shared" si="2"/>
        <v>1000</v>
      </c>
      <c r="O53" s="9" t="s">
        <v>51</v>
      </c>
      <c r="P53" t="s">
        <v>31</v>
      </c>
      <c r="Q53" t="s">
        <v>45</v>
      </c>
      <c r="R53" t="s">
        <v>33</v>
      </c>
      <c r="S53" t="s">
        <v>64</v>
      </c>
      <c r="T53" t="s">
        <v>65</v>
      </c>
      <c r="U53" s="6" t="s">
        <v>36</v>
      </c>
      <c r="V53" t="s">
        <v>37</v>
      </c>
    </row>
    <row r="54" spans="1:24" x14ac:dyDescent="0.25">
      <c r="A54" t="s">
        <v>173</v>
      </c>
      <c r="B54" t="s">
        <v>25</v>
      </c>
      <c r="C54" t="s">
        <v>55</v>
      </c>
      <c r="D54" t="s">
        <v>27</v>
      </c>
      <c r="E54" t="s">
        <v>28</v>
      </c>
      <c r="H54" t="s">
        <v>128</v>
      </c>
      <c r="I54">
        <v>11</v>
      </c>
      <c r="J54" s="6">
        <f t="shared" si="3"/>
        <v>0.11</v>
      </c>
      <c r="K54" s="10">
        <v>44096</v>
      </c>
      <c r="L54" t="s">
        <v>44</v>
      </c>
      <c r="M54" s="8">
        <v>100</v>
      </c>
      <c r="N54" s="9">
        <f t="shared" si="2"/>
        <v>11</v>
      </c>
      <c r="O54" s="9">
        <v>1145</v>
      </c>
      <c r="P54" t="s">
        <v>31</v>
      </c>
      <c r="Q54" t="s">
        <v>45</v>
      </c>
      <c r="R54" t="s">
        <v>33</v>
      </c>
      <c r="S54" t="s">
        <v>34</v>
      </c>
      <c r="T54" t="s">
        <v>35</v>
      </c>
      <c r="U54" s="6" t="s">
        <v>36</v>
      </c>
      <c r="V54" t="s">
        <v>37</v>
      </c>
      <c r="X54" t="s">
        <v>38</v>
      </c>
    </row>
    <row r="55" spans="1:24" x14ac:dyDescent="0.25">
      <c r="A55" t="s">
        <v>174</v>
      </c>
      <c r="B55" t="s">
        <v>25</v>
      </c>
      <c r="C55" t="s">
        <v>149</v>
      </c>
      <c r="D55" t="s">
        <v>27</v>
      </c>
      <c r="E55" t="s">
        <v>28</v>
      </c>
      <c r="H55" t="s">
        <v>119</v>
      </c>
      <c r="I55" s="6">
        <v>0.03</v>
      </c>
      <c r="J55" s="6">
        <f t="shared" si="3"/>
        <v>2.9999999999999997E-4</v>
      </c>
      <c r="K55" s="7">
        <v>44075</v>
      </c>
      <c r="L55" s="6" t="s">
        <v>63</v>
      </c>
      <c r="M55" s="8">
        <v>1000</v>
      </c>
      <c r="N55" s="9">
        <f t="shared" ref="N55:N86" si="4">J55*M55</f>
        <v>0.3</v>
      </c>
      <c r="O55" s="9">
        <f>10/2</f>
        <v>5</v>
      </c>
      <c r="P55" t="s">
        <v>31</v>
      </c>
      <c r="Q55" t="s">
        <v>45</v>
      </c>
      <c r="R55" t="s">
        <v>33</v>
      </c>
      <c r="S55" t="s">
        <v>34</v>
      </c>
      <c r="T55" t="s">
        <v>35</v>
      </c>
      <c r="U55" s="6" t="s">
        <v>36</v>
      </c>
      <c r="V55" t="s">
        <v>37</v>
      </c>
      <c r="X55" t="s">
        <v>175</v>
      </c>
    </row>
    <row r="56" spans="1:24" x14ac:dyDescent="0.25">
      <c r="A56" t="s">
        <v>176</v>
      </c>
      <c r="B56" t="s">
        <v>25</v>
      </c>
      <c r="C56" t="s">
        <v>132</v>
      </c>
      <c r="D56" t="s">
        <v>41</v>
      </c>
      <c r="E56" t="s">
        <v>42</v>
      </c>
      <c r="H56" t="s">
        <v>69</v>
      </c>
      <c r="I56">
        <v>18.600000000000001</v>
      </c>
      <c r="J56" s="6">
        <f t="shared" si="3"/>
        <v>0.18600000000000003</v>
      </c>
      <c r="K56" s="10">
        <v>44088</v>
      </c>
      <c r="L56" t="s">
        <v>44</v>
      </c>
      <c r="M56" s="8">
        <v>100</v>
      </c>
      <c r="N56" s="9">
        <f t="shared" si="4"/>
        <v>18.600000000000001</v>
      </c>
      <c r="O56" s="9">
        <v>0</v>
      </c>
      <c r="P56" t="s">
        <v>31</v>
      </c>
      <c r="Q56" t="s">
        <v>177</v>
      </c>
      <c r="R56" t="s">
        <v>33</v>
      </c>
      <c r="S56" t="s">
        <v>34</v>
      </c>
      <c r="T56" t="s">
        <v>35</v>
      </c>
      <c r="U56" s="6" t="s">
        <v>36</v>
      </c>
      <c r="V56" t="s">
        <v>37</v>
      </c>
      <c r="X56" t="s">
        <v>38</v>
      </c>
    </row>
    <row r="57" spans="1:24" x14ac:dyDescent="0.25">
      <c r="A57" t="s">
        <v>178</v>
      </c>
      <c r="B57" t="s">
        <v>61</v>
      </c>
      <c r="C57" t="s">
        <v>72</v>
      </c>
      <c r="D57" t="s">
        <v>27</v>
      </c>
      <c r="E57" t="s">
        <v>28</v>
      </c>
      <c r="H57" t="s">
        <v>160</v>
      </c>
      <c r="I57">
        <v>48</v>
      </c>
      <c r="J57" s="6">
        <f t="shared" si="3"/>
        <v>0.48</v>
      </c>
      <c r="K57" s="10">
        <v>44076</v>
      </c>
      <c r="L57" t="s">
        <v>63</v>
      </c>
      <c r="M57" s="8">
        <v>1000</v>
      </c>
      <c r="N57" s="9">
        <f t="shared" si="4"/>
        <v>480</v>
      </c>
      <c r="O57" s="9" t="s">
        <v>51</v>
      </c>
      <c r="P57" t="s">
        <v>31</v>
      </c>
      <c r="Q57" t="s">
        <v>45</v>
      </c>
      <c r="R57" t="s">
        <v>33</v>
      </c>
      <c r="S57" t="s">
        <v>64</v>
      </c>
      <c r="T57" t="s">
        <v>65</v>
      </c>
      <c r="U57" s="6" t="s">
        <v>36</v>
      </c>
      <c r="V57" t="s">
        <v>37</v>
      </c>
    </row>
    <row r="58" spans="1:24" x14ac:dyDescent="0.25">
      <c r="A58" t="s">
        <v>179</v>
      </c>
      <c r="B58" t="s">
        <v>61</v>
      </c>
      <c r="C58" t="s">
        <v>180</v>
      </c>
      <c r="D58" t="s">
        <v>27</v>
      </c>
      <c r="E58" t="s">
        <v>28</v>
      </c>
      <c r="H58" t="s">
        <v>27</v>
      </c>
      <c r="J58" s="6">
        <f t="shared" si="3"/>
        <v>1</v>
      </c>
      <c r="K58" s="10">
        <v>44174</v>
      </c>
      <c r="L58" t="s">
        <v>63</v>
      </c>
      <c r="M58" s="8">
        <v>1000</v>
      </c>
      <c r="N58" s="9">
        <f t="shared" si="4"/>
        <v>1000</v>
      </c>
      <c r="O58" s="9" t="s">
        <v>51</v>
      </c>
      <c r="P58" t="s">
        <v>31</v>
      </c>
      <c r="Q58" t="s">
        <v>45</v>
      </c>
      <c r="R58" t="s">
        <v>33</v>
      </c>
      <c r="S58" t="s">
        <v>64</v>
      </c>
      <c r="T58" t="s">
        <v>65</v>
      </c>
      <c r="U58" s="6" t="s">
        <v>98</v>
      </c>
      <c r="V58" t="s">
        <v>37</v>
      </c>
    </row>
    <row r="59" spans="1:24" x14ac:dyDescent="0.25">
      <c r="A59" t="s">
        <v>181</v>
      </c>
      <c r="B59" t="s">
        <v>25</v>
      </c>
      <c r="C59" t="s">
        <v>149</v>
      </c>
      <c r="D59" t="s">
        <v>27</v>
      </c>
      <c r="E59" t="s">
        <v>28</v>
      </c>
      <c r="H59" t="s">
        <v>182</v>
      </c>
      <c r="I59">
        <v>2.15</v>
      </c>
      <c r="J59" s="6">
        <f t="shared" si="3"/>
        <v>2.1499999999999998E-2</v>
      </c>
      <c r="K59" s="10">
        <v>44075</v>
      </c>
      <c r="L59" t="s">
        <v>183</v>
      </c>
      <c r="M59" s="8">
        <v>8018</v>
      </c>
      <c r="N59" s="9">
        <f t="shared" si="4"/>
        <v>172.38699999999997</v>
      </c>
      <c r="O59" s="9">
        <f>10/2</f>
        <v>5</v>
      </c>
      <c r="P59" t="s">
        <v>31</v>
      </c>
      <c r="Q59" t="s">
        <v>45</v>
      </c>
      <c r="R59" t="s">
        <v>33</v>
      </c>
      <c r="S59" t="s">
        <v>34</v>
      </c>
      <c r="T59" t="s">
        <v>35</v>
      </c>
      <c r="U59" s="6" t="s">
        <v>36</v>
      </c>
      <c r="V59" t="s">
        <v>37</v>
      </c>
      <c r="X59" t="s">
        <v>175</v>
      </c>
    </row>
    <row r="60" spans="1:24" x14ac:dyDescent="0.25">
      <c r="A60" t="s">
        <v>184</v>
      </c>
      <c r="B60" t="s">
        <v>61</v>
      </c>
      <c r="C60" t="s">
        <v>82</v>
      </c>
      <c r="D60" t="s">
        <v>27</v>
      </c>
      <c r="E60" t="s">
        <v>28</v>
      </c>
      <c r="H60" t="s">
        <v>185</v>
      </c>
      <c r="I60">
        <v>14.4</v>
      </c>
      <c r="J60" s="6">
        <f t="shared" si="3"/>
        <v>0.14400000000000002</v>
      </c>
      <c r="K60" s="10">
        <v>44076</v>
      </c>
      <c r="L60" t="s">
        <v>44</v>
      </c>
      <c r="M60" s="8">
        <v>100</v>
      </c>
      <c r="N60" s="9">
        <f t="shared" si="4"/>
        <v>14.400000000000002</v>
      </c>
      <c r="O60" s="9" t="s">
        <v>51</v>
      </c>
      <c r="P60" t="s">
        <v>31</v>
      </c>
      <c r="Q60" t="s">
        <v>45</v>
      </c>
      <c r="R60" t="s">
        <v>33</v>
      </c>
      <c r="S60" t="s">
        <v>64</v>
      </c>
      <c r="T60" t="s">
        <v>65</v>
      </c>
      <c r="U60" s="6" t="s">
        <v>36</v>
      </c>
      <c r="V60" t="s">
        <v>37</v>
      </c>
    </row>
    <row r="61" spans="1:24" x14ac:dyDescent="0.25">
      <c r="A61" t="s">
        <v>186</v>
      </c>
      <c r="B61" t="s">
        <v>61</v>
      </c>
      <c r="C61" t="s">
        <v>93</v>
      </c>
      <c r="D61" t="s">
        <v>27</v>
      </c>
      <c r="E61" t="s">
        <v>28</v>
      </c>
      <c r="H61" t="s">
        <v>187</v>
      </c>
      <c r="I61">
        <v>17.100000000000001</v>
      </c>
      <c r="J61" s="6">
        <f t="shared" si="3"/>
        <v>0.17100000000000001</v>
      </c>
      <c r="K61" s="10">
        <v>44076</v>
      </c>
      <c r="L61" t="s">
        <v>91</v>
      </c>
      <c r="M61" s="8">
        <v>500</v>
      </c>
      <c r="N61" s="9">
        <f t="shared" si="4"/>
        <v>85.5</v>
      </c>
      <c r="O61" s="9" t="s">
        <v>51</v>
      </c>
      <c r="P61" t="s">
        <v>31</v>
      </c>
      <c r="Q61" t="s">
        <v>45</v>
      </c>
      <c r="R61" t="s">
        <v>33</v>
      </c>
      <c r="S61" t="s">
        <v>64</v>
      </c>
      <c r="T61" t="s">
        <v>65</v>
      </c>
      <c r="U61" s="6" t="s">
        <v>36</v>
      </c>
      <c r="V61" t="s">
        <v>37</v>
      </c>
    </row>
    <row r="62" spans="1:24" x14ac:dyDescent="0.25">
      <c r="A62" t="s">
        <v>188</v>
      </c>
      <c r="B62" t="s">
        <v>25</v>
      </c>
      <c r="C62" t="s">
        <v>141</v>
      </c>
      <c r="D62" t="s">
        <v>27</v>
      </c>
      <c r="E62" t="s">
        <v>28</v>
      </c>
      <c r="H62" t="s">
        <v>29</v>
      </c>
      <c r="I62">
        <v>70</v>
      </c>
      <c r="J62" s="6">
        <f t="shared" si="3"/>
        <v>0.7</v>
      </c>
      <c r="K62" s="10">
        <v>44089</v>
      </c>
      <c r="L62" t="s">
        <v>44</v>
      </c>
      <c r="M62" s="8">
        <v>100</v>
      </c>
      <c r="N62" s="9">
        <f t="shared" si="4"/>
        <v>70</v>
      </c>
      <c r="O62" s="9">
        <v>0</v>
      </c>
      <c r="P62" t="s">
        <v>31</v>
      </c>
      <c r="Q62" t="s">
        <v>45</v>
      </c>
      <c r="R62" t="s">
        <v>33</v>
      </c>
      <c r="S62" t="s">
        <v>34</v>
      </c>
      <c r="T62" t="s">
        <v>35</v>
      </c>
      <c r="U62" s="6" t="s">
        <v>36</v>
      </c>
      <c r="V62" t="s">
        <v>37</v>
      </c>
      <c r="X62" t="s">
        <v>38</v>
      </c>
    </row>
    <row r="63" spans="1:24" x14ac:dyDescent="0.25">
      <c r="A63" t="s">
        <v>189</v>
      </c>
      <c r="B63" t="s">
        <v>25</v>
      </c>
      <c r="C63" t="s">
        <v>97</v>
      </c>
      <c r="D63" t="s">
        <v>27</v>
      </c>
      <c r="E63" t="s">
        <v>28</v>
      </c>
      <c r="H63" t="s">
        <v>182</v>
      </c>
      <c r="I63">
        <v>2.15</v>
      </c>
      <c r="J63" s="6">
        <f t="shared" si="3"/>
        <v>2.1499999999999998E-2</v>
      </c>
      <c r="K63" s="10">
        <v>44075</v>
      </c>
      <c r="L63" t="s">
        <v>190</v>
      </c>
      <c r="M63" s="8">
        <v>168</v>
      </c>
      <c r="N63" s="9">
        <f t="shared" si="4"/>
        <v>3.6119999999999997</v>
      </c>
      <c r="O63" s="9">
        <f>448/3</f>
        <v>149.33333333333334</v>
      </c>
      <c r="P63" t="s">
        <v>31</v>
      </c>
      <c r="Q63" t="s">
        <v>45</v>
      </c>
      <c r="R63" t="s">
        <v>33</v>
      </c>
      <c r="S63" t="s">
        <v>34</v>
      </c>
      <c r="T63" t="s">
        <v>35</v>
      </c>
      <c r="U63" s="6" t="s">
        <v>98</v>
      </c>
      <c r="V63" t="s">
        <v>37</v>
      </c>
      <c r="X63" t="s">
        <v>121</v>
      </c>
    </row>
    <row r="64" spans="1:24" x14ac:dyDescent="0.25">
      <c r="A64" t="s">
        <v>191</v>
      </c>
      <c r="B64" t="s">
        <v>61</v>
      </c>
      <c r="C64" t="s">
        <v>192</v>
      </c>
      <c r="D64" t="s">
        <v>27</v>
      </c>
      <c r="E64" t="s">
        <v>28</v>
      </c>
      <c r="H64" t="s">
        <v>145</v>
      </c>
      <c r="I64">
        <v>30.4</v>
      </c>
      <c r="J64" s="6">
        <f t="shared" si="3"/>
        <v>0.30399999999999999</v>
      </c>
      <c r="K64" s="10">
        <v>44076</v>
      </c>
      <c r="L64" t="s">
        <v>91</v>
      </c>
      <c r="M64" s="8">
        <v>500</v>
      </c>
      <c r="N64" s="9">
        <f t="shared" si="4"/>
        <v>152</v>
      </c>
      <c r="O64" s="9" t="s">
        <v>51</v>
      </c>
      <c r="P64" t="s">
        <v>31</v>
      </c>
      <c r="Q64" t="s">
        <v>45</v>
      </c>
      <c r="R64" t="s">
        <v>33</v>
      </c>
      <c r="S64" t="s">
        <v>64</v>
      </c>
      <c r="T64" t="s">
        <v>65</v>
      </c>
      <c r="U64" s="6" t="s">
        <v>36</v>
      </c>
      <c r="V64" t="s">
        <v>37</v>
      </c>
    </row>
    <row r="65" spans="1:24" x14ac:dyDescent="0.25">
      <c r="A65" t="s">
        <v>193</v>
      </c>
      <c r="B65" t="s">
        <v>25</v>
      </c>
      <c r="C65" t="s">
        <v>26</v>
      </c>
      <c r="D65" t="s">
        <v>41</v>
      </c>
      <c r="E65" t="s">
        <v>42</v>
      </c>
      <c r="H65" t="s">
        <v>194</v>
      </c>
      <c r="I65">
        <v>20.84</v>
      </c>
      <c r="J65" s="6">
        <f t="shared" si="3"/>
        <v>0.2084</v>
      </c>
      <c r="K65" s="10">
        <v>44089</v>
      </c>
      <c r="L65" t="s">
        <v>44</v>
      </c>
      <c r="M65" s="8">
        <v>100</v>
      </c>
      <c r="N65" s="9">
        <f t="shared" si="4"/>
        <v>20.84</v>
      </c>
      <c r="O65" s="9">
        <v>0</v>
      </c>
      <c r="P65" t="s">
        <v>31</v>
      </c>
      <c r="Q65" t="s">
        <v>195</v>
      </c>
      <c r="R65" t="s">
        <v>33</v>
      </c>
      <c r="S65" t="s">
        <v>34</v>
      </c>
      <c r="T65" t="s">
        <v>35</v>
      </c>
      <c r="U65" s="6" t="s">
        <v>36</v>
      </c>
      <c r="V65" t="s">
        <v>37</v>
      </c>
      <c r="X65" t="s">
        <v>38</v>
      </c>
    </row>
    <row r="66" spans="1:24" x14ac:dyDescent="0.25">
      <c r="A66" t="s">
        <v>196</v>
      </c>
      <c r="B66" t="s">
        <v>47</v>
      </c>
      <c r="C66" t="s">
        <v>197</v>
      </c>
      <c r="D66" t="s">
        <v>27</v>
      </c>
      <c r="E66" t="s">
        <v>28</v>
      </c>
      <c r="H66" t="s">
        <v>49</v>
      </c>
      <c r="I66" s="6">
        <v>9.9</v>
      </c>
      <c r="J66" s="6">
        <f t="shared" ref="J66:J97" si="5">IF(ISBLANK(I66), 1, I66/100)</f>
        <v>9.9000000000000005E-2</v>
      </c>
      <c r="K66" s="7">
        <v>44077</v>
      </c>
      <c r="L66" s="6" t="s">
        <v>91</v>
      </c>
      <c r="M66" s="8">
        <v>500</v>
      </c>
      <c r="N66" s="9">
        <f t="shared" si="4"/>
        <v>49.5</v>
      </c>
      <c r="O66" s="9" t="s">
        <v>51</v>
      </c>
      <c r="P66" t="s">
        <v>31</v>
      </c>
      <c r="Q66" t="s">
        <v>45</v>
      </c>
      <c r="R66" t="s">
        <v>33</v>
      </c>
      <c r="S66" s="6" t="s">
        <v>52</v>
      </c>
      <c r="T66" s="6" t="s">
        <v>53</v>
      </c>
      <c r="U66" s="6" t="s">
        <v>36</v>
      </c>
      <c r="V66" t="s">
        <v>37</v>
      </c>
    </row>
    <row r="67" spans="1:24" x14ac:dyDescent="0.25">
      <c r="A67" t="s">
        <v>198</v>
      </c>
      <c r="B67" t="s">
        <v>61</v>
      </c>
      <c r="C67" t="s">
        <v>199</v>
      </c>
      <c r="D67" t="s">
        <v>41</v>
      </c>
      <c r="E67" t="s">
        <v>42</v>
      </c>
      <c r="H67" t="s">
        <v>41</v>
      </c>
      <c r="J67" s="6">
        <f t="shared" si="5"/>
        <v>1</v>
      </c>
      <c r="K67" s="10">
        <v>44075</v>
      </c>
      <c r="L67" t="s">
        <v>63</v>
      </c>
      <c r="M67" s="8">
        <v>1000</v>
      </c>
      <c r="N67" s="9">
        <f t="shared" si="4"/>
        <v>1000</v>
      </c>
      <c r="O67" s="9" t="s">
        <v>51</v>
      </c>
      <c r="P67" t="s">
        <v>31</v>
      </c>
      <c r="Q67" t="s">
        <v>45</v>
      </c>
      <c r="R67" t="s">
        <v>33</v>
      </c>
      <c r="S67" t="s">
        <v>64</v>
      </c>
      <c r="T67" t="s">
        <v>65</v>
      </c>
      <c r="U67" s="6" t="s">
        <v>98</v>
      </c>
      <c r="V67" t="s">
        <v>37</v>
      </c>
    </row>
    <row r="68" spans="1:24" x14ac:dyDescent="0.25">
      <c r="A68" t="s">
        <v>200</v>
      </c>
      <c r="B68" t="s">
        <v>25</v>
      </c>
      <c r="C68" t="s">
        <v>55</v>
      </c>
      <c r="D68" t="s">
        <v>41</v>
      </c>
      <c r="E68" t="s">
        <v>42</v>
      </c>
      <c r="H68" t="s">
        <v>89</v>
      </c>
      <c r="I68">
        <v>8.9</v>
      </c>
      <c r="J68" s="6">
        <f t="shared" si="5"/>
        <v>8.900000000000001E-2</v>
      </c>
      <c r="K68" s="10">
        <v>44089</v>
      </c>
      <c r="L68" t="s">
        <v>44</v>
      </c>
      <c r="M68" s="8">
        <v>100</v>
      </c>
      <c r="N68" s="9">
        <f t="shared" si="4"/>
        <v>8.9</v>
      </c>
      <c r="O68" s="9">
        <v>0</v>
      </c>
      <c r="P68" t="s">
        <v>31</v>
      </c>
      <c r="Q68" t="s">
        <v>45</v>
      </c>
      <c r="R68" t="s">
        <v>33</v>
      </c>
      <c r="S68" t="s">
        <v>34</v>
      </c>
      <c r="T68" t="s">
        <v>35</v>
      </c>
      <c r="U68" s="6" t="s">
        <v>36</v>
      </c>
      <c r="V68" t="s">
        <v>37</v>
      </c>
      <c r="X68" t="s">
        <v>38</v>
      </c>
    </row>
    <row r="69" spans="1:24" x14ac:dyDescent="0.25">
      <c r="A69" t="s">
        <v>201</v>
      </c>
      <c r="B69" t="s">
        <v>25</v>
      </c>
      <c r="C69" t="s">
        <v>111</v>
      </c>
      <c r="D69" t="s">
        <v>41</v>
      </c>
      <c r="E69" t="s">
        <v>42</v>
      </c>
      <c r="H69" t="s">
        <v>202</v>
      </c>
      <c r="I69">
        <v>21</v>
      </c>
      <c r="J69" s="6">
        <f t="shared" si="5"/>
        <v>0.21</v>
      </c>
      <c r="K69" s="10">
        <v>44089</v>
      </c>
      <c r="L69" t="s">
        <v>44</v>
      </c>
      <c r="M69" s="8">
        <v>100</v>
      </c>
      <c r="N69" s="9">
        <f t="shared" si="4"/>
        <v>21</v>
      </c>
      <c r="O69" s="9">
        <v>0</v>
      </c>
      <c r="P69" t="s">
        <v>31</v>
      </c>
      <c r="Q69" t="s">
        <v>45</v>
      </c>
      <c r="R69" t="s">
        <v>33</v>
      </c>
      <c r="S69" t="s">
        <v>34</v>
      </c>
      <c r="T69" t="s">
        <v>35</v>
      </c>
      <c r="U69" s="6" t="s">
        <v>36</v>
      </c>
      <c r="V69" t="s">
        <v>37</v>
      </c>
      <c r="X69" t="s">
        <v>38</v>
      </c>
    </row>
    <row r="70" spans="1:24" x14ac:dyDescent="0.25">
      <c r="A70" t="s">
        <v>203</v>
      </c>
      <c r="B70" t="s">
        <v>25</v>
      </c>
      <c r="C70" t="s">
        <v>40</v>
      </c>
      <c r="D70" t="s">
        <v>41</v>
      </c>
      <c r="E70" t="s">
        <v>28</v>
      </c>
      <c r="H70" t="s">
        <v>204</v>
      </c>
      <c r="I70">
        <v>18.8</v>
      </c>
      <c r="J70" s="6">
        <f t="shared" si="5"/>
        <v>0.188</v>
      </c>
      <c r="K70" s="10">
        <v>44088</v>
      </c>
      <c r="L70" t="s">
        <v>44</v>
      </c>
      <c r="M70" s="8">
        <v>100</v>
      </c>
      <c r="N70" s="9">
        <f t="shared" si="4"/>
        <v>18.8</v>
      </c>
      <c r="O70" s="9">
        <v>0</v>
      </c>
      <c r="P70" t="s">
        <v>31</v>
      </c>
      <c r="Q70" t="s">
        <v>45</v>
      </c>
      <c r="R70" t="s">
        <v>33</v>
      </c>
      <c r="S70" t="s">
        <v>34</v>
      </c>
      <c r="T70" t="s">
        <v>35</v>
      </c>
      <c r="U70" s="6" t="s">
        <v>36</v>
      </c>
      <c r="V70" t="s">
        <v>37</v>
      </c>
      <c r="X70" t="s">
        <v>38</v>
      </c>
    </row>
    <row r="71" spans="1:24" x14ac:dyDescent="0.25">
      <c r="A71" t="s">
        <v>205</v>
      </c>
      <c r="B71" t="s">
        <v>61</v>
      </c>
      <c r="C71" t="s">
        <v>55</v>
      </c>
      <c r="D71" t="s">
        <v>41</v>
      </c>
      <c r="E71" t="s">
        <v>42</v>
      </c>
      <c r="H71" t="s">
        <v>206</v>
      </c>
      <c r="I71">
        <v>32.5</v>
      </c>
      <c r="J71" s="6">
        <f t="shared" si="5"/>
        <v>0.32500000000000001</v>
      </c>
      <c r="K71" s="10">
        <v>44075</v>
      </c>
      <c r="L71" t="s">
        <v>63</v>
      </c>
      <c r="M71" s="8">
        <v>1000</v>
      </c>
      <c r="N71" s="9">
        <f t="shared" si="4"/>
        <v>325</v>
      </c>
      <c r="O71" s="9" t="s">
        <v>51</v>
      </c>
      <c r="P71" t="s">
        <v>31</v>
      </c>
      <c r="Q71" t="s">
        <v>45</v>
      </c>
      <c r="R71" t="s">
        <v>33</v>
      </c>
      <c r="S71" t="s">
        <v>64</v>
      </c>
      <c r="T71" t="s">
        <v>65</v>
      </c>
      <c r="U71" s="6" t="s">
        <v>36</v>
      </c>
      <c r="V71" t="s">
        <v>37</v>
      </c>
    </row>
    <row r="72" spans="1:24" x14ac:dyDescent="0.25">
      <c r="A72" t="s">
        <v>207</v>
      </c>
      <c r="B72" t="s">
        <v>25</v>
      </c>
      <c r="C72" t="s">
        <v>93</v>
      </c>
      <c r="D72" t="s">
        <v>41</v>
      </c>
      <c r="E72" t="s">
        <v>28</v>
      </c>
      <c r="H72" t="s">
        <v>94</v>
      </c>
      <c r="I72">
        <v>13.7</v>
      </c>
      <c r="J72" s="6">
        <f t="shared" si="5"/>
        <v>0.13699999999999998</v>
      </c>
      <c r="K72" s="10">
        <v>44088</v>
      </c>
      <c r="L72" t="s">
        <v>95</v>
      </c>
      <c r="M72" s="8" t="s">
        <v>95</v>
      </c>
      <c r="N72" s="9" t="s">
        <v>95</v>
      </c>
      <c r="O72" s="9">
        <v>0</v>
      </c>
      <c r="P72" t="s">
        <v>31</v>
      </c>
      <c r="Q72" t="s">
        <v>45</v>
      </c>
      <c r="R72" t="s">
        <v>33</v>
      </c>
      <c r="S72" t="s">
        <v>34</v>
      </c>
      <c r="T72" t="s">
        <v>35</v>
      </c>
      <c r="U72" s="6" t="s">
        <v>36</v>
      </c>
      <c r="V72" t="s">
        <v>37</v>
      </c>
      <c r="X72" t="s">
        <v>38</v>
      </c>
    </row>
    <row r="73" spans="1:24" x14ac:dyDescent="0.25">
      <c r="A73" t="s">
        <v>208</v>
      </c>
      <c r="B73" t="s">
        <v>47</v>
      </c>
      <c r="C73" t="s">
        <v>101</v>
      </c>
      <c r="D73" t="s">
        <v>27</v>
      </c>
      <c r="E73" t="s">
        <v>28</v>
      </c>
      <c r="H73" t="s">
        <v>59</v>
      </c>
      <c r="I73">
        <v>17.100000000000001</v>
      </c>
      <c r="J73" s="6">
        <f t="shared" si="5"/>
        <v>0.17100000000000001</v>
      </c>
      <c r="K73" s="10">
        <v>44077</v>
      </c>
      <c r="L73" t="s">
        <v>91</v>
      </c>
      <c r="M73" s="8">
        <v>500</v>
      </c>
      <c r="N73" s="9">
        <f t="shared" ref="N73:N120" si="6">J73*M73</f>
        <v>85.5</v>
      </c>
      <c r="O73" s="9" t="s">
        <v>51</v>
      </c>
      <c r="P73" t="s">
        <v>31</v>
      </c>
      <c r="Q73" t="s">
        <v>209</v>
      </c>
      <c r="R73" t="s">
        <v>33</v>
      </c>
      <c r="S73" s="6" t="s">
        <v>52</v>
      </c>
      <c r="T73" s="6" t="s">
        <v>53</v>
      </c>
      <c r="U73" s="6" t="s">
        <v>98</v>
      </c>
      <c r="V73" t="s">
        <v>37</v>
      </c>
    </row>
    <row r="74" spans="1:24" x14ac:dyDescent="0.25">
      <c r="A74" t="s">
        <v>210</v>
      </c>
      <c r="B74" t="s">
        <v>61</v>
      </c>
      <c r="C74" t="s">
        <v>211</v>
      </c>
      <c r="D74" t="s">
        <v>27</v>
      </c>
      <c r="E74" t="s">
        <v>28</v>
      </c>
      <c r="H74" t="s">
        <v>27</v>
      </c>
      <c r="J74" s="6">
        <f t="shared" si="5"/>
        <v>1</v>
      </c>
      <c r="K74" s="10">
        <v>44148</v>
      </c>
      <c r="L74" t="s">
        <v>212</v>
      </c>
      <c r="M74" s="8">
        <v>1500</v>
      </c>
      <c r="N74" s="9">
        <f t="shared" si="6"/>
        <v>1500</v>
      </c>
      <c r="O74" s="9" t="s">
        <v>51</v>
      </c>
      <c r="P74" t="s">
        <v>31</v>
      </c>
      <c r="Q74" t="s">
        <v>45</v>
      </c>
      <c r="R74" t="s">
        <v>33</v>
      </c>
      <c r="S74" t="s">
        <v>64</v>
      </c>
      <c r="T74" t="s">
        <v>65</v>
      </c>
      <c r="U74" s="6" t="s">
        <v>36</v>
      </c>
      <c r="V74" t="s">
        <v>37</v>
      </c>
    </row>
    <row r="75" spans="1:24" x14ac:dyDescent="0.25">
      <c r="A75" t="s">
        <v>213</v>
      </c>
      <c r="B75" t="s">
        <v>61</v>
      </c>
      <c r="C75" t="s">
        <v>214</v>
      </c>
      <c r="D75" t="s">
        <v>27</v>
      </c>
      <c r="E75" t="s">
        <v>28</v>
      </c>
      <c r="H75" t="s">
        <v>27</v>
      </c>
      <c r="J75" s="6">
        <f t="shared" si="5"/>
        <v>1</v>
      </c>
      <c r="K75" s="10">
        <v>44138</v>
      </c>
      <c r="L75" t="s">
        <v>215</v>
      </c>
      <c r="M75" s="8">
        <v>15000</v>
      </c>
      <c r="N75" s="9">
        <f t="shared" si="6"/>
        <v>15000</v>
      </c>
      <c r="O75" s="9" t="s">
        <v>51</v>
      </c>
      <c r="P75" t="s">
        <v>31</v>
      </c>
      <c r="Q75" t="s">
        <v>45</v>
      </c>
      <c r="R75" t="s">
        <v>33</v>
      </c>
      <c r="S75" t="s">
        <v>64</v>
      </c>
      <c r="T75" t="s">
        <v>65</v>
      </c>
      <c r="U75" s="6" t="s">
        <v>36</v>
      </c>
      <c r="V75" t="s">
        <v>37</v>
      </c>
    </row>
    <row r="76" spans="1:24" x14ac:dyDescent="0.25">
      <c r="A76" t="s">
        <v>216</v>
      </c>
      <c r="B76" t="s">
        <v>25</v>
      </c>
      <c r="C76" t="s">
        <v>135</v>
      </c>
      <c r="D76" t="s">
        <v>27</v>
      </c>
      <c r="E76" t="s">
        <v>28</v>
      </c>
      <c r="H76" t="s">
        <v>182</v>
      </c>
      <c r="I76">
        <v>2.15</v>
      </c>
      <c r="J76" s="6">
        <f t="shared" si="5"/>
        <v>2.1499999999999998E-2</v>
      </c>
      <c r="K76" s="10">
        <v>44075</v>
      </c>
      <c r="L76" t="s">
        <v>63</v>
      </c>
      <c r="M76" s="8">
        <v>1000</v>
      </c>
      <c r="N76" s="9">
        <f t="shared" si="6"/>
        <v>21.5</v>
      </c>
      <c r="O76" s="9">
        <v>0</v>
      </c>
      <c r="P76" t="s">
        <v>31</v>
      </c>
      <c r="Q76" t="s">
        <v>45</v>
      </c>
      <c r="R76" t="s">
        <v>33</v>
      </c>
      <c r="S76" t="s">
        <v>34</v>
      </c>
      <c r="T76" t="s">
        <v>35</v>
      </c>
      <c r="U76" s="6" t="s">
        <v>36</v>
      </c>
      <c r="V76" t="s">
        <v>37</v>
      </c>
      <c r="X76" t="s">
        <v>38</v>
      </c>
    </row>
    <row r="77" spans="1:24" x14ac:dyDescent="0.25">
      <c r="A77" t="s">
        <v>217</v>
      </c>
      <c r="B77" t="s">
        <v>61</v>
      </c>
      <c r="C77" t="s">
        <v>199</v>
      </c>
      <c r="D77" t="s">
        <v>27</v>
      </c>
      <c r="E77" t="s">
        <v>28</v>
      </c>
      <c r="H77" t="s">
        <v>27</v>
      </c>
      <c r="J77" s="6">
        <f t="shared" si="5"/>
        <v>1</v>
      </c>
      <c r="K77" s="7">
        <v>44075</v>
      </c>
      <c r="L77" s="6" t="s">
        <v>63</v>
      </c>
      <c r="M77" s="8">
        <v>1000</v>
      </c>
      <c r="N77" s="9">
        <f t="shared" si="6"/>
        <v>1000</v>
      </c>
      <c r="O77" s="9" t="s">
        <v>51</v>
      </c>
      <c r="P77" t="s">
        <v>31</v>
      </c>
      <c r="Q77" t="s">
        <v>45</v>
      </c>
      <c r="R77" t="s">
        <v>33</v>
      </c>
      <c r="S77" t="s">
        <v>64</v>
      </c>
      <c r="T77" t="s">
        <v>65</v>
      </c>
      <c r="U77" s="6" t="s">
        <v>98</v>
      </c>
      <c r="V77" t="s">
        <v>37</v>
      </c>
    </row>
    <row r="78" spans="1:24" x14ac:dyDescent="0.25">
      <c r="A78" t="s">
        <v>218</v>
      </c>
      <c r="B78" t="s">
        <v>61</v>
      </c>
      <c r="C78" t="s">
        <v>141</v>
      </c>
      <c r="D78" t="s">
        <v>27</v>
      </c>
      <c r="E78" t="s">
        <v>28</v>
      </c>
      <c r="H78" t="s">
        <v>160</v>
      </c>
      <c r="I78">
        <v>48</v>
      </c>
      <c r="J78" s="6">
        <f t="shared" si="5"/>
        <v>0.48</v>
      </c>
      <c r="K78" s="10">
        <v>44076</v>
      </c>
      <c r="L78" t="s">
        <v>91</v>
      </c>
      <c r="M78" s="8">
        <v>500</v>
      </c>
      <c r="N78" s="9">
        <f t="shared" si="6"/>
        <v>240</v>
      </c>
      <c r="O78" s="9" t="s">
        <v>51</v>
      </c>
      <c r="P78" t="s">
        <v>31</v>
      </c>
      <c r="Q78" t="s">
        <v>45</v>
      </c>
      <c r="R78" t="s">
        <v>33</v>
      </c>
      <c r="S78" t="s">
        <v>64</v>
      </c>
      <c r="T78" t="s">
        <v>65</v>
      </c>
      <c r="U78" s="6" t="s">
        <v>36</v>
      </c>
      <c r="V78" t="s">
        <v>37</v>
      </c>
    </row>
    <row r="79" spans="1:24" x14ac:dyDescent="0.25">
      <c r="A79" t="s">
        <v>219</v>
      </c>
      <c r="B79" t="s">
        <v>61</v>
      </c>
      <c r="C79" t="s">
        <v>220</v>
      </c>
      <c r="D79" t="s">
        <v>27</v>
      </c>
      <c r="E79" t="s">
        <v>28</v>
      </c>
      <c r="H79" t="s">
        <v>27</v>
      </c>
      <c r="J79" s="6">
        <f t="shared" si="5"/>
        <v>1</v>
      </c>
      <c r="K79" s="10">
        <v>44159</v>
      </c>
      <c r="L79" t="s">
        <v>221</v>
      </c>
      <c r="M79" s="8">
        <v>20000</v>
      </c>
      <c r="N79" s="9">
        <f t="shared" si="6"/>
        <v>20000</v>
      </c>
      <c r="O79" s="9" t="s">
        <v>51</v>
      </c>
      <c r="P79" t="s">
        <v>31</v>
      </c>
      <c r="Q79" t="s">
        <v>45</v>
      </c>
      <c r="R79" t="s">
        <v>33</v>
      </c>
      <c r="S79" t="s">
        <v>64</v>
      </c>
      <c r="T79" t="s">
        <v>65</v>
      </c>
      <c r="U79" s="6" t="s">
        <v>98</v>
      </c>
      <c r="V79" t="s">
        <v>37</v>
      </c>
    </row>
    <row r="80" spans="1:24" x14ac:dyDescent="0.25">
      <c r="A80" t="s">
        <v>222</v>
      </c>
      <c r="B80" t="s">
        <v>47</v>
      </c>
      <c r="C80" t="s">
        <v>162</v>
      </c>
      <c r="D80" t="s">
        <v>27</v>
      </c>
      <c r="E80" t="s">
        <v>28</v>
      </c>
      <c r="H80" t="s">
        <v>185</v>
      </c>
      <c r="I80">
        <v>14.4</v>
      </c>
      <c r="J80" s="6">
        <f t="shared" si="5"/>
        <v>0.14400000000000002</v>
      </c>
      <c r="K80" s="10">
        <v>44078</v>
      </c>
      <c r="L80" t="s">
        <v>44</v>
      </c>
      <c r="M80" s="8">
        <v>100</v>
      </c>
      <c r="N80" s="9">
        <f t="shared" si="6"/>
        <v>14.400000000000002</v>
      </c>
      <c r="O80" s="9" t="s">
        <v>51</v>
      </c>
      <c r="P80" t="s">
        <v>31</v>
      </c>
      <c r="Q80" t="s">
        <v>45</v>
      </c>
      <c r="R80" t="s">
        <v>33</v>
      </c>
      <c r="S80" s="6" t="s">
        <v>52</v>
      </c>
      <c r="T80" s="6" t="s">
        <v>53</v>
      </c>
      <c r="U80" s="6" t="s">
        <v>36</v>
      </c>
      <c r="V80" t="s">
        <v>37</v>
      </c>
    </row>
    <row r="81" spans="1:24" x14ac:dyDescent="0.25">
      <c r="A81" t="s">
        <v>223</v>
      </c>
      <c r="B81" t="s">
        <v>47</v>
      </c>
      <c r="C81" t="s">
        <v>224</v>
      </c>
      <c r="D81" t="s">
        <v>27</v>
      </c>
      <c r="E81" t="s">
        <v>28</v>
      </c>
      <c r="H81" t="s">
        <v>114</v>
      </c>
      <c r="I81">
        <v>19.399999999999999</v>
      </c>
      <c r="J81" s="6">
        <f t="shared" si="5"/>
        <v>0.19399999999999998</v>
      </c>
      <c r="K81" s="10">
        <v>44077</v>
      </c>
      <c r="L81" t="s">
        <v>50</v>
      </c>
      <c r="M81" s="8">
        <v>200</v>
      </c>
      <c r="N81" s="9">
        <f t="shared" si="6"/>
        <v>38.799999999999997</v>
      </c>
      <c r="O81" s="9" t="s">
        <v>51</v>
      </c>
      <c r="P81" t="s">
        <v>31</v>
      </c>
      <c r="Q81" t="s">
        <v>45</v>
      </c>
      <c r="R81" t="s">
        <v>33</v>
      </c>
      <c r="S81" s="6" t="s">
        <v>52</v>
      </c>
      <c r="T81" s="6" t="s">
        <v>53</v>
      </c>
      <c r="U81" s="6" t="s">
        <v>36</v>
      </c>
      <c r="V81" t="s">
        <v>37</v>
      </c>
    </row>
    <row r="82" spans="1:24" x14ac:dyDescent="0.25">
      <c r="A82" t="s">
        <v>225</v>
      </c>
      <c r="B82" t="s">
        <v>25</v>
      </c>
      <c r="C82" t="s">
        <v>72</v>
      </c>
      <c r="D82" t="s">
        <v>27</v>
      </c>
      <c r="E82" t="s">
        <v>28</v>
      </c>
      <c r="H82" t="s">
        <v>29</v>
      </c>
      <c r="I82">
        <v>70</v>
      </c>
      <c r="J82" s="6">
        <f t="shared" si="5"/>
        <v>0.7</v>
      </c>
      <c r="K82" s="10">
        <v>44096</v>
      </c>
      <c r="L82" t="s">
        <v>44</v>
      </c>
      <c r="M82" s="8">
        <v>100</v>
      </c>
      <c r="N82" s="9">
        <f t="shared" si="6"/>
        <v>70</v>
      </c>
      <c r="O82" s="9">
        <f>14498/2</f>
        <v>7249</v>
      </c>
      <c r="P82" t="s">
        <v>31</v>
      </c>
      <c r="Q82" t="s">
        <v>45</v>
      </c>
      <c r="R82" t="s">
        <v>33</v>
      </c>
      <c r="S82" t="s">
        <v>34</v>
      </c>
      <c r="T82" t="s">
        <v>35</v>
      </c>
      <c r="U82" s="6" t="s">
        <v>36</v>
      </c>
      <c r="V82" t="s">
        <v>37</v>
      </c>
      <c r="X82" t="s">
        <v>76</v>
      </c>
    </row>
    <row r="83" spans="1:24" x14ac:dyDescent="0.25">
      <c r="A83" t="s">
        <v>226</v>
      </c>
      <c r="B83" t="s">
        <v>61</v>
      </c>
      <c r="C83" t="s">
        <v>149</v>
      </c>
      <c r="D83" t="s">
        <v>41</v>
      </c>
      <c r="E83" t="s">
        <v>42</v>
      </c>
      <c r="H83" t="s">
        <v>41</v>
      </c>
      <c r="J83" s="6">
        <f t="shared" si="5"/>
        <v>1</v>
      </c>
      <c r="K83" s="10">
        <v>44075</v>
      </c>
      <c r="L83" t="s">
        <v>63</v>
      </c>
      <c r="M83" s="8">
        <v>1000</v>
      </c>
      <c r="N83" s="9">
        <f t="shared" si="6"/>
        <v>1000</v>
      </c>
      <c r="O83" s="9" t="s">
        <v>51</v>
      </c>
      <c r="P83" t="s">
        <v>31</v>
      </c>
      <c r="Q83" t="s">
        <v>45</v>
      </c>
      <c r="R83" t="s">
        <v>33</v>
      </c>
      <c r="S83" t="s">
        <v>64</v>
      </c>
      <c r="T83" t="s">
        <v>65</v>
      </c>
      <c r="U83" s="6" t="s">
        <v>36</v>
      </c>
      <c r="V83" t="s">
        <v>37</v>
      </c>
    </row>
    <row r="84" spans="1:24" x14ac:dyDescent="0.25">
      <c r="A84" t="s">
        <v>227</v>
      </c>
      <c r="B84" t="s">
        <v>25</v>
      </c>
      <c r="C84" t="s">
        <v>93</v>
      </c>
      <c r="D84" t="s">
        <v>27</v>
      </c>
      <c r="E84" t="s">
        <v>28</v>
      </c>
      <c r="H84" t="s">
        <v>29</v>
      </c>
      <c r="I84">
        <v>70</v>
      </c>
      <c r="J84" s="6">
        <f t="shared" si="5"/>
        <v>0.7</v>
      </c>
      <c r="K84" s="10">
        <v>44152</v>
      </c>
      <c r="L84" t="s">
        <v>50</v>
      </c>
      <c r="M84" s="8">
        <v>200</v>
      </c>
      <c r="N84" s="9">
        <f t="shared" si="6"/>
        <v>140</v>
      </c>
      <c r="O84" s="9">
        <v>140</v>
      </c>
      <c r="P84" t="s">
        <v>31</v>
      </c>
      <c r="Q84" t="s">
        <v>45</v>
      </c>
      <c r="R84" t="s">
        <v>33</v>
      </c>
      <c r="S84" t="s">
        <v>34</v>
      </c>
      <c r="T84" t="s">
        <v>35</v>
      </c>
      <c r="U84" s="6" t="s">
        <v>36</v>
      </c>
      <c r="V84" t="s">
        <v>37</v>
      </c>
      <c r="X84" t="s">
        <v>38</v>
      </c>
    </row>
    <row r="85" spans="1:24" x14ac:dyDescent="0.25">
      <c r="A85" t="s">
        <v>228</v>
      </c>
      <c r="B85" t="s">
        <v>25</v>
      </c>
      <c r="C85" t="s">
        <v>199</v>
      </c>
      <c r="D85" t="s">
        <v>27</v>
      </c>
      <c r="E85" t="s">
        <v>28</v>
      </c>
      <c r="H85" t="s">
        <v>108</v>
      </c>
      <c r="I85">
        <v>20</v>
      </c>
      <c r="J85" s="6">
        <f t="shared" si="5"/>
        <v>0.2</v>
      </c>
      <c r="K85" s="10">
        <v>44075</v>
      </c>
      <c r="L85" t="s">
        <v>229</v>
      </c>
      <c r="M85" s="8">
        <v>3000</v>
      </c>
      <c r="N85" s="9">
        <f t="shared" si="6"/>
        <v>600</v>
      </c>
      <c r="O85" s="9">
        <v>335</v>
      </c>
      <c r="P85" t="s">
        <v>31</v>
      </c>
      <c r="Q85" t="s">
        <v>45</v>
      </c>
      <c r="R85" t="s">
        <v>33</v>
      </c>
      <c r="S85" t="s">
        <v>34</v>
      </c>
      <c r="T85" t="s">
        <v>35</v>
      </c>
      <c r="U85" s="6" t="s">
        <v>98</v>
      </c>
      <c r="V85" t="s">
        <v>37</v>
      </c>
      <c r="X85" t="s">
        <v>38</v>
      </c>
    </row>
    <row r="86" spans="1:24" x14ac:dyDescent="0.25">
      <c r="A86" t="s">
        <v>230</v>
      </c>
      <c r="B86" t="s">
        <v>25</v>
      </c>
      <c r="C86" t="s">
        <v>224</v>
      </c>
      <c r="D86" t="s">
        <v>41</v>
      </c>
      <c r="E86" t="s">
        <v>42</v>
      </c>
      <c r="H86" t="s">
        <v>231</v>
      </c>
      <c r="I86">
        <v>8.9</v>
      </c>
      <c r="J86" s="6">
        <f t="shared" si="5"/>
        <v>8.900000000000001E-2</v>
      </c>
      <c r="K86" s="10">
        <v>44088</v>
      </c>
      <c r="L86" t="s">
        <v>44</v>
      </c>
      <c r="M86" s="8">
        <v>100</v>
      </c>
      <c r="N86" s="9">
        <f t="shared" si="6"/>
        <v>8.9</v>
      </c>
      <c r="O86" s="9">
        <v>0</v>
      </c>
      <c r="P86" t="s">
        <v>31</v>
      </c>
      <c r="Q86" t="s">
        <v>45</v>
      </c>
      <c r="R86" t="s">
        <v>33</v>
      </c>
      <c r="S86" t="s">
        <v>34</v>
      </c>
      <c r="T86" t="s">
        <v>35</v>
      </c>
      <c r="U86" s="6" t="s">
        <v>36</v>
      </c>
      <c r="V86" t="s">
        <v>37</v>
      </c>
      <c r="X86" t="s">
        <v>38</v>
      </c>
    </row>
    <row r="87" spans="1:24" x14ac:dyDescent="0.25">
      <c r="A87" t="s">
        <v>232</v>
      </c>
      <c r="B87" t="s">
        <v>25</v>
      </c>
      <c r="C87" t="s">
        <v>144</v>
      </c>
      <c r="D87" t="s">
        <v>27</v>
      </c>
      <c r="E87" t="s">
        <v>28</v>
      </c>
      <c r="H87" t="s">
        <v>233</v>
      </c>
      <c r="I87">
        <v>0.05</v>
      </c>
      <c r="J87" s="6">
        <f t="shared" si="5"/>
        <v>5.0000000000000001E-4</v>
      </c>
      <c r="K87" s="10">
        <v>44075</v>
      </c>
      <c r="L87" t="s">
        <v>229</v>
      </c>
      <c r="M87" s="8">
        <v>3000</v>
      </c>
      <c r="N87" s="9">
        <f t="shared" si="6"/>
        <v>1.5</v>
      </c>
      <c r="O87" s="9">
        <f>900/2</f>
        <v>450</v>
      </c>
      <c r="P87" t="s">
        <v>31</v>
      </c>
      <c r="Q87" t="s">
        <v>45</v>
      </c>
      <c r="R87" t="s">
        <v>33</v>
      </c>
      <c r="S87" t="s">
        <v>34</v>
      </c>
      <c r="T87" t="s">
        <v>35</v>
      </c>
      <c r="U87" s="6" t="s">
        <v>36</v>
      </c>
      <c r="V87" t="s">
        <v>37</v>
      </c>
      <c r="X87" t="s">
        <v>234</v>
      </c>
    </row>
    <row r="88" spans="1:24" x14ac:dyDescent="0.25">
      <c r="A88" t="s">
        <v>235</v>
      </c>
      <c r="B88" t="s">
        <v>47</v>
      </c>
      <c r="C88" t="s">
        <v>26</v>
      </c>
      <c r="D88" t="s">
        <v>27</v>
      </c>
      <c r="E88" t="s">
        <v>28</v>
      </c>
      <c r="H88" t="s">
        <v>49</v>
      </c>
      <c r="I88" s="6">
        <v>9.9</v>
      </c>
      <c r="J88" s="6">
        <f t="shared" si="5"/>
        <v>9.9000000000000005E-2</v>
      </c>
      <c r="K88" s="7">
        <v>44077</v>
      </c>
      <c r="L88" s="6" t="s">
        <v>44</v>
      </c>
      <c r="M88" s="8">
        <v>100</v>
      </c>
      <c r="N88" s="9">
        <f t="shared" si="6"/>
        <v>9.9</v>
      </c>
      <c r="O88" s="9" t="s">
        <v>51</v>
      </c>
      <c r="P88" t="s">
        <v>31</v>
      </c>
      <c r="Q88" t="s">
        <v>45</v>
      </c>
      <c r="R88" t="s">
        <v>33</v>
      </c>
      <c r="S88" s="6" t="s">
        <v>52</v>
      </c>
      <c r="T88" s="6" t="s">
        <v>53</v>
      </c>
      <c r="U88" s="6" t="s">
        <v>36</v>
      </c>
      <c r="V88" t="s">
        <v>37</v>
      </c>
    </row>
    <row r="89" spans="1:24" x14ac:dyDescent="0.25">
      <c r="A89" t="s">
        <v>236</v>
      </c>
      <c r="B89" t="s">
        <v>61</v>
      </c>
      <c r="C89" t="s">
        <v>237</v>
      </c>
      <c r="D89" t="s">
        <v>27</v>
      </c>
      <c r="E89" t="s">
        <v>28</v>
      </c>
      <c r="H89" t="s">
        <v>151</v>
      </c>
      <c r="I89">
        <v>18.2</v>
      </c>
      <c r="J89" s="6">
        <f t="shared" si="5"/>
        <v>0.182</v>
      </c>
      <c r="K89" s="10">
        <v>44075</v>
      </c>
      <c r="L89" t="s">
        <v>91</v>
      </c>
      <c r="M89" s="8">
        <v>500</v>
      </c>
      <c r="N89" s="9">
        <f t="shared" si="6"/>
        <v>91</v>
      </c>
      <c r="O89" s="9" t="s">
        <v>51</v>
      </c>
      <c r="P89" t="s">
        <v>31</v>
      </c>
      <c r="Q89" t="s">
        <v>45</v>
      </c>
      <c r="R89" t="s">
        <v>33</v>
      </c>
      <c r="S89" t="s">
        <v>64</v>
      </c>
      <c r="T89" t="s">
        <v>65</v>
      </c>
      <c r="U89" s="6" t="s">
        <v>36</v>
      </c>
      <c r="V89" t="s">
        <v>37</v>
      </c>
    </row>
    <row r="90" spans="1:24" x14ac:dyDescent="0.25">
      <c r="A90" t="s">
        <v>238</v>
      </c>
      <c r="B90" t="s">
        <v>61</v>
      </c>
      <c r="C90" t="s">
        <v>72</v>
      </c>
      <c r="D90" t="s">
        <v>27</v>
      </c>
      <c r="E90" t="s">
        <v>28</v>
      </c>
      <c r="H90" t="s">
        <v>49</v>
      </c>
      <c r="I90">
        <v>9.9</v>
      </c>
      <c r="J90" s="6">
        <f t="shared" si="5"/>
        <v>9.9000000000000005E-2</v>
      </c>
      <c r="K90" s="10">
        <v>44076</v>
      </c>
      <c r="L90" t="s">
        <v>44</v>
      </c>
      <c r="M90" s="8">
        <v>100</v>
      </c>
      <c r="N90" s="9">
        <f t="shared" si="6"/>
        <v>9.9</v>
      </c>
      <c r="O90" s="9" t="s">
        <v>51</v>
      </c>
      <c r="P90" t="s">
        <v>31</v>
      </c>
      <c r="Q90" t="s">
        <v>45</v>
      </c>
      <c r="R90" t="s">
        <v>33</v>
      </c>
      <c r="S90" t="s">
        <v>64</v>
      </c>
      <c r="T90" t="s">
        <v>65</v>
      </c>
      <c r="U90" s="6" t="s">
        <v>36</v>
      </c>
      <c r="V90" t="s">
        <v>37</v>
      </c>
    </row>
    <row r="91" spans="1:24" x14ac:dyDescent="0.25">
      <c r="A91" t="s">
        <v>239</v>
      </c>
      <c r="B91" t="s">
        <v>25</v>
      </c>
      <c r="C91" t="s">
        <v>40</v>
      </c>
      <c r="D91" t="s">
        <v>27</v>
      </c>
      <c r="E91" t="s">
        <v>28</v>
      </c>
      <c r="H91" t="s">
        <v>240</v>
      </c>
      <c r="I91">
        <v>9.3000000000000007</v>
      </c>
      <c r="J91" s="6">
        <f t="shared" si="5"/>
        <v>9.3000000000000013E-2</v>
      </c>
      <c r="K91" s="10">
        <v>44089</v>
      </c>
      <c r="L91" t="s">
        <v>44</v>
      </c>
      <c r="M91" s="8">
        <v>100</v>
      </c>
      <c r="N91" s="9">
        <f t="shared" si="6"/>
        <v>9.3000000000000007</v>
      </c>
      <c r="O91" s="9">
        <f>13499/2</f>
        <v>6749.5</v>
      </c>
      <c r="P91" t="s">
        <v>31</v>
      </c>
      <c r="Q91" t="s">
        <v>45</v>
      </c>
      <c r="R91" t="s">
        <v>33</v>
      </c>
      <c r="S91" t="s">
        <v>34</v>
      </c>
      <c r="T91" t="s">
        <v>35</v>
      </c>
      <c r="U91" s="6" t="s">
        <v>36</v>
      </c>
      <c r="V91" t="s">
        <v>37</v>
      </c>
      <c r="X91" t="s">
        <v>38</v>
      </c>
    </row>
    <row r="92" spans="1:24" x14ac:dyDescent="0.25">
      <c r="A92" t="s">
        <v>241</v>
      </c>
      <c r="B92" t="s">
        <v>25</v>
      </c>
      <c r="C92" t="s">
        <v>127</v>
      </c>
      <c r="D92" t="s">
        <v>41</v>
      </c>
      <c r="E92" t="s">
        <v>42</v>
      </c>
      <c r="H92" t="s">
        <v>69</v>
      </c>
      <c r="I92">
        <v>18.600000000000001</v>
      </c>
      <c r="J92" s="6">
        <f t="shared" si="5"/>
        <v>0.18600000000000003</v>
      </c>
      <c r="K92" s="10">
        <v>44088</v>
      </c>
      <c r="L92" t="s">
        <v>44</v>
      </c>
      <c r="M92" s="8">
        <v>100</v>
      </c>
      <c r="N92" s="9">
        <f t="shared" si="6"/>
        <v>18.600000000000001</v>
      </c>
      <c r="O92" s="9">
        <v>0</v>
      </c>
      <c r="P92" t="s">
        <v>31</v>
      </c>
      <c r="Q92" t="s">
        <v>45</v>
      </c>
      <c r="R92" t="s">
        <v>33</v>
      </c>
      <c r="S92" t="s">
        <v>34</v>
      </c>
      <c r="T92" t="s">
        <v>35</v>
      </c>
      <c r="U92" s="6" t="s">
        <v>36</v>
      </c>
      <c r="V92" t="s">
        <v>37</v>
      </c>
      <c r="X92" t="s">
        <v>38</v>
      </c>
    </row>
    <row r="93" spans="1:24" x14ac:dyDescent="0.25">
      <c r="A93" t="s">
        <v>242</v>
      </c>
      <c r="B93" t="s">
        <v>25</v>
      </c>
      <c r="C93" t="s">
        <v>192</v>
      </c>
      <c r="D93" t="s">
        <v>27</v>
      </c>
      <c r="E93" t="s">
        <v>28</v>
      </c>
      <c r="H93" t="s">
        <v>29</v>
      </c>
      <c r="I93">
        <v>70</v>
      </c>
      <c r="J93" s="6">
        <f t="shared" si="5"/>
        <v>0.7</v>
      </c>
      <c r="K93" s="10">
        <v>44089</v>
      </c>
      <c r="L93" t="s">
        <v>44</v>
      </c>
      <c r="M93" s="8">
        <v>100</v>
      </c>
      <c r="N93" s="9">
        <f t="shared" si="6"/>
        <v>70</v>
      </c>
      <c r="O93" s="9">
        <f>336/2</f>
        <v>168</v>
      </c>
      <c r="P93" t="s">
        <v>31</v>
      </c>
      <c r="Q93" t="s">
        <v>45</v>
      </c>
      <c r="R93" t="s">
        <v>33</v>
      </c>
      <c r="S93" t="s">
        <v>34</v>
      </c>
      <c r="T93" t="s">
        <v>35</v>
      </c>
      <c r="U93" s="6" t="s">
        <v>36</v>
      </c>
      <c r="V93" t="s">
        <v>37</v>
      </c>
      <c r="X93" t="s">
        <v>243</v>
      </c>
    </row>
    <row r="94" spans="1:24" x14ac:dyDescent="0.25">
      <c r="A94" t="s">
        <v>244</v>
      </c>
      <c r="B94" t="s">
        <v>47</v>
      </c>
      <c r="C94" t="s">
        <v>245</v>
      </c>
      <c r="D94" t="s">
        <v>27</v>
      </c>
      <c r="E94" t="s">
        <v>28</v>
      </c>
      <c r="H94" t="s">
        <v>114</v>
      </c>
      <c r="I94">
        <v>19.399999999999999</v>
      </c>
      <c r="J94" s="6">
        <f t="shared" si="5"/>
        <v>0.19399999999999998</v>
      </c>
      <c r="K94" s="10">
        <v>44077</v>
      </c>
      <c r="L94" t="s">
        <v>50</v>
      </c>
      <c r="M94" s="8">
        <v>200</v>
      </c>
      <c r="N94" s="9">
        <f t="shared" si="6"/>
        <v>38.799999999999997</v>
      </c>
      <c r="O94" s="9" t="s">
        <v>51</v>
      </c>
      <c r="P94" t="s">
        <v>31</v>
      </c>
      <c r="Q94" t="s">
        <v>45</v>
      </c>
      <c r="R94" t="s">
        <v>33</v>
      </c>
      <c r="S94" s="6" t="s">
        <v>52</v>
      </c>
      <c r="T94" s="6" t="s">
        <v>53</v>
      </c>
      <c r="U94" s="6" t="s">
        <v>36</v>
      </c>
      <c r="V94" t="s">
        <v>37</v>
      </c>
    </row>
    <row r="95" spans="1:24" x14ac:dyDescent="0.25">
      <c r="A95" t="s">
        <v>246</v>
      </c>
      <c r="B95" t="s">
        <v>61</v>
      </c>
      <c r="C95" t="s">
        <v>82</v>
      </c>
      <c r="D95" t="s">
        <v>27</v>
      </c>
      <c r="E95" t="s">
        <v>28</v>
      </c>
      <c r="H95" t="s">
        <v>27</v>
      </c>
      <c r="J95" s="6">
        <f t="shared" si="5"/>
        <v>1</v>
      </c>
      <c r="K95" s="10">
        <v>44091</v>
      </c>
      <c r="L95" t="s">
        <v>63</v>
      </c>
      <c r="M95" s="8">
        <v>1000</v>
      </c>
      <c r="N95" s="9">
        <f t="shared" si="6"/>
        <v>1000</v>
      </c>
      <c r="O95" s="9" t="s">
        <v>51</v>
      </c>
      <c r="P95" t="s">
        <v>31</v>
      </c>
      <c r="Q95" t="s">
        <v>45</v>
      </c>
      <c r="R95" t="s">
        <v>33</v>
      </c>
      <c r="S95" t="s">
        <v>64</v>
      </c>
      <c r="T95" t="s">
        <v>65</v>
      </c>
      <c r="U95" s="6" t="s">
        <v>36</v>
      </c>
      <c r="V95" t="s">
        <v>37</v>
      </c>
    </row>
    <row r="96" spans="1:24" x14ac:dyDescent="0.25">
      <c r="A96" t="s">
        <v>247</v>
      </c>
      <c r="B96" t="s">
        <v>61</v>
      </c>
      <c r="C96" t="s">
        <v>72</v>
      </c>
      <c r="D96" t="s">
        <v>27</v>
      </c>
      <c r="E96" t="s">
        <v>28</v>
      </c>
      <c r="H96" t="s">
        <v>151</v>
      </c>
      <c r="I96">
        <v>18.2</v>
      </c>
      <c r="J96" s="6">
        <f t="shared" si="5"/>
        <v>0.182</v>
      </c>
      <c r="K96" s="10">
        <v>44075</v>
      </c>
      <c r="L96" t="s">
        <v>44</v>
      </c>
      <c r="M96" s="8">
        <v>100</v>
      </c>
      <c r="N96" s="9">
        <f t="shared" si="6"/>
        <v>18.2</v>
      </c>
      <c r="O96" s="9" t="s">
        <v>51</v>
      </c>
      <c r="P96" t="s">
        <v>31</v>
      </c>
      <c r="Q96" t="s">
        <v>45</v>
      </c>
      <c r="R96" t="s">
        <v>33</v>
      </c>
      <c r="S96" t="s">
        <v>64</v>
      </c>
      <c r="T96" t="s">
        <v>65</v>
      </c>
      <c r="U96" s="6" t="s">
        <v>36</v>
      </c>
      <c r="V96" t="s">
        <v>37</v>
      </c>
    </row>
    <row r="97" spans="1:24" x14ac:dyDescent="0.25">
      <c r="A97" t="s">
        <v>248</v>
      </c>
      <c r="B97" t="s">
        <v>25</v>
      </c>
      <c r="C97" t="s">
        <v>101</v>
      </c>
      <c r="D97" t="s">
        <v>27</v>
      </c>
      <c r="E97" t="s">
        <v>28</v>
      </c>
      <c r="H97" t="s">
        <v>185</v>
      </c>
      <c r="I97">
        <v>14.4</v>
      </c>
      <c r="J97" s="6">
        <f t="shared" si="5"/>
        <v>0.14400000000000002</v>
      </c>
      <c r="K97" s="10">
        <v>44089</v>
      </c>
      <c r="L97" t="s">
        <v>44</v>
      </c>
      <c r="M97" s="8">
        <v>100</v>
      </c>
      <c r="N97" s="9">
        <f t="shared" si="6"/>
        <v>14.400000000000002</v>
      </c>
      <c r="O97" s="9">
        <f>2074/3</f>
        <v>691.33333333333337</v>
      </c>
      <c r="P97" t="s">
        <v>31</v>
      </c>
      <c r="Q97" t="s">
        <v>45</v>
      </c>
      <c r="R97" t="s">
        <v>33</v>
      </c>
      <c r="S97" t="s">
        <v>34</v>
      </c>
      <c r="T97" t="s">
        <v>35</v>
      </c>
      <c r="U97" s="6" t="s">
        <v>98</v>
      </c>
      <c r="V97" t="s">
        <v>37</v>
      </c>
      <c r="X97" s="12" t="s">
        <v>249</v>
      </c>
    </row>
    <row r="98" spans="1:24" x14ac:dyDescent="0.25">
      <c r="A98" t="s">
        <v>250</v>
      </c>
      <c r="B98" t="s">
        <v>47</v>
      </c>
      <c r="C98" t="s">
        <v>72</v>
      </c>
      <c r="D98" t="s">
        <v>27</v>
      </c>
      <c r="E98" t="s">
        <v>28</v>
      </c>
      <c r="H98" t="s">
        <v>49</v>
      </c>
      <c r="I98">
        <v>9.9</v>
      </c>
      <c r="J98" s="6">
        <f t="shared" ref="J98:J129" si="7">IF(ISBLANK(I98), 1, I98/100)</f>
        <v>9.9000000000000005E-2</v>
      </c>
      <c r="K98" s="10">
        <v>44077</v>
      </c>
      <c r="L98" t="s">
        <v>50</v>
      </c>
      <c r="M98" s="8">
        <v>200</v>
      </c>
      <c r="N98" s="9">
        <f t="shared" si="6"/>
        <v>19.8</v>
      </c>
      <c r="O98" s="9" t="s">
        <v>51</v>
      </c>
      <c r="P98" t="s">
        <v>31</v>
      </c>
      <c r="Q98" t="s">
        <v>45</v>
      </c>
      <c r="R98" t="s">
        <v>33</v>
      </c>
      <c r="S98" s="6" t="s">
        <v>52</v>
      </c>
      <c r="T98" s="6" t="s">
        <v>53</v>
      </c>
      <c r="U98" s="6" t="s">
        <v>36</v>
      </c>
      <c r="V98" t="s">
        <v>37</v>
      </c>
    </row>
    <row r="99" spans="1:24" x14ac:dyDescent="0.25">
      <c r="A99" t="s">
        <v>251</v>
      </c>
      <c r="B99" t="s">
        <v>25</v>
      </c>
      <c r="C99" t="s">
        <v>162</v>
      </c>
      <c r="D99" t="s">
        <v>27</v>
      </c>
      <c r="E99" t="s">
        <v>28</v>
      </c>
      <c r="H99" t="s">
        <v>185</v>
      </c>
      <c r="I99" s="6">
        <v>14.4</v>
      </c>
      <c r="J99" s="6">
        <f t="shared" si="7"/>
        <v>0.14400000000000002</v>
      </c>
      <c r="K99" s="7">
        <v>44098</v>
      </c>
      <c r="L99" s="6" t="s">
        <v>44</v>
      </c>
      <c r="M99" s="8">
        <v>100</v>
      </c>
      <c r="N99" s="9">
        <f t="shared" si="6"/>
        <v>14.400000000000002</v>
      </c>
      <c r="O99" s="9">
        <v>0</v>
      </c>
      <c r="P99" t="s">
        <v>31</v>
      </c>
      <c r="Q99" t="s">
        <v>45</v>
      </c>
      <c r="R99" t="s">
        <v>33</v>
      </c>
      <c r="S99" t="s">
        <v>34</v>
      </c>
      <c r="T99" t="s">
        <v>35</v>
      </c>
      <c r="U99" s="6" t="s">
        <v>36</v>
      </c>
      <c r="V99" t="s">
        <v>37</v>
      </c>
      <c r="X99" t="s">
        <v>38</v>
      </c>
    </row>
    <row r="100" spans="1:24" x14ac:dyDescent="0.25">
      <c r="A100" t="s">
        <v>252</v>
      </c>
      <c r="B100" t="s">
        <v>25</v>
      </c>
      <c r="C100" t="s">
        <v>162</v>
      </c>
      <c r="D100" t="s">
        <v>27</v>
      </c>
      <c r="E100" t="s">
        <v>28</v>
      </c>
      <c r="H100" t="s">
        <v>83</v>
      </c>
      <c r="I100">
        <v>20.3</v>
      </c>
      <c r="J100" s="6">
        <f t="shared" si="7"/>
        <v>0.20300000000000001</v>
      </c>
      <c r="K100" s="10">
        <v>44089</v>
      </c>
      <c r="L100" t="s">
        <v>44</v>
      </c>
      <c r="M100" s="8">
        <v>100</v>
      </c>
      <c r="N100" s="9">
        <f t="shared" si="6"/>
        <v>20.3</v>
      </c>
      <c r="O100" s="9">
        <v>0</v>
      </c>
      <c r="P100" t="s">
        <v>31</v>
      </c>
      <c r="Q100" t="s">
        <v>45</v>
      </c>
      <c r="R100" t="s">
        <v>33</v>
      </c>
      <c r="S100" t="s">
        <v>34</v>
      </c>
      <c r="T100" t="s">
        <v>35</v>
      </c>
      <c r="U100" s="6" t="s">
        <v>36</v>
      </c>
      <c r="V100" t="s">
        <v>37</v>
      </c>
      <c r="X100" t="s">
        <v>38</v>
      </c>
    </row>
    <row r="101" spans="1:24" x14ac:dyDescent="0.25">
      <c r="A101" t="s">
        <v>253</v>
      </c>
      <c r="B101" t="s">
        <v>25</v>
      </c>
      <c r="C101" t="s">
        <v>55</v>
      </c>
      <c r="D101" t="s">
        <v>41</v>
      </c>
      <c r="E101" t="s">
        <v>42</v>
      </c>
      <c r="H101" t="s">
        <v>254</v>
      </c>
      <c r="I101">
        <v>21</v>
      </c>
      <c r="J101" s="6">
        <f t="shared" si="7"/>
        <v>0.21</v>
      </c>
      <c r="K101" s="10">
        <v>44088</v>
      </c>
      <c r="L101" t="s">
        <v>44</v>
      </c>
      <c r="M101" s="8">
        <v>100</v>
      </c>
      <c r="N101" s="9">
        <f t="shared" si="6"/>
        <v>21</v>
      </c>
      <c r="O101" s="9">
        <f>4536/2</f>
        <v>2268</v>
      </c>
      <c r="P101" t="s">
        <v>31</v>
      </c>
      <c r="Q101" t="s">
        <v>45</v>
      </c>
      <c r="R101" t="s">
        <v>33</v>
      </c>
      <c r="S101" t="s">
        <v>34</v>
      </c>
      <c r="T101" t="s">
        <v>35</v>
      </c>
      <c r="U101" s="6" t="s">
        <v>36</v>
      </c>
      <c r="V101" t="s">
        <v>37</v>
      </c>
      <c r="X101" t="s">
        <v>70</v>
      </c>
    </row>
    <row r="102" spans="1:24" x14ac:dyDescent="0.25">
      <c r="A102" t="s">
        <v>255</v>
      </c>
      <c r="B102" t="s">
        <v>47</v>
      </c>
      <c r="C102" t="s">
        <v>245</v>
      </c>
      <c r="D102" t="s">
        <v>27</v>
      </c>
      <c r="E102" t="s">
        <v>28</v>
      </c>
      <c r="H102" t="s">
        <v>187</v>
      </c>
      <c r="I102">
        <v>17.100000000000001</v>
      </c>
      <c r="J102" s="6">
        <f t="shared" si="7"/>
        <v>0.17100000000000001</v>
      </c>
      <c r="K102" s="10">
        <v>44077</v>
      </c>
      <c r="L102" t="s">
        <v>91</v>
      </c>
      <c r="M102" s="8">
        <v>500</v>
      </c>
      <c r="N102" s="9">
        <f t="shared" si="6"/>
        <v>85.5</v>
      </c>
      <c r="O102" s="9" t="s">
        <v>51</v>
      </c>
      <c r="P102" t="s">
        <v>31</v>
      </c>
      <c r="Q102" t="s">
        <v>45</v>
      </c>
      <c r="R102" t="s">
        <v>33</v>
      </c>
      <c r="S102" s="6" t="s">
        <v>52</v>
      </c>
      <c r="T102" s="6" t="s">
        <v>53</v>
      </c>
      <c r="U102" s="6" t="s">
        <v>36</v>
      </c>
      <c r="V102" t="s">
        <v>37</v>
      </c>
    </row>
    <row r="103" spans="1:24" x14ac:dyDescent="0.25">
      <c r="A103" t="s">
        <v>256</v>
      </c>
      <c r="B103" t="s">
        <v>25</v>
      </c>
      <c r="C103" t="s">
        <v>101</v>
      </c>
      <c r="D103" t="s">
        <v>27</v>
      </c>
      <c r="E103" t="s">
        <v>28</v>
      </c>
      <c r="H103" t="s">
        <v>160</v>
      </c>
      <c r="I103">
        <v>48</v>
      </c>
      <c r="J103" s="6">
        <f t="shared" si="7"/>
        <v>0.48</v>
      </c>
      <c r="K103" s="10">
        <v>44089</v>
      </c>
      <c r="L103" t="s">
        <v>44</v>
      </c>
      <c r="M103" s="8">
        <v>100</v>
      </c>
      <c r="N103" s="9">
        <f t="shared" si="6"/>
        <v>48</v>
      </c>
      <c r="O103" s="9">
        <f>2074/3</f>
        <v>691.33333333333337</v>
      </c>
      <c r="P103" t="s">
        <v>31</v>
      </c>
      <c r="Q103" t="s">
        <v>45</v>
      </c>
      <c r="R103" t="s">
        <v>33</v>
      </c>
      <c r="S103" t="s">
        <v>34</v>
      </c>
      <c r="T103" t="s">
        <v>35</v>
      </c>
      <c r="U103" s="6" t="s">
        <v>98</v>
      </c>
      <c r="V103" t="s">
        <v>37</v>
      </c>
      <c r="X103" s="12" t="s">
        <v>249</v>
      </c>
    </row>
    <row r="104" spans="1:24" x14ac:dyDescent="0.25">
      <c r="A104" t="s">
        <v>257</v>
      </c>
      <c r="B104" t="s">
        <v>47</v>
      </c>
      <c r="C104" t="s">
        <v>80</v>
      </c>
      <c r="D104" t="s">
        <v>27</v>
      </c>
      <c r="E104" t="s">
        <v>28</v>
      </c>
      <c r="H104" t="s">
        <v>49</v>
      </c>
      <c r="I104">
        <v>9.9</v>
      </c>
      <c r="J104" s="6">
        <f t="shared" si="7"/>
        <v>9.9000000000000005E-2</v>
      </c>
      <c r="K104" s="10">
        <v>44077</v>
      </c>
      <c r="L104" t="s">
        <v>44</v>
      </c>
      <c r="M104" s="8">
        <v>100</v>
      </c>
      <c r="N104" s="9">
        <f t="shared" si="6"/>
        <v>9.9</v>
      </c>
      <c r="O104" s="9" t="s">
        <v>51</v>
      </c>
      <c r="P104" t="s">
        <v>31</v>
      </c>
      <c r="Q104" t="s">
        <v>45</v>
      </c>
      <c r="R104" t="s">
        <v>33</v>
      </c>
      <c r="S104" s="6" t="s">
        <v>52</v>
      </c>
      <c r="T104" s="6" t="s">
        <v>53</v>
      </c>
      <c r="U104" s="6" t="s">
        <v>36</v>
      </c>
      <c r="V104" t="s">
        <v>37</v>
      </c>
    </row>
    <row r="105" spans="1:24" x14ac:dyDescent="0.25">
      <c r="A105" t="s">
        <v>258</v>
      </c>
      <c r="B105" t="s">
        <v>47</v>
      </c>
      <c r="C105" t="s">
        <v>82</v>
      </c>
      <c r="D105" t="s">
        <v>27</v>
      </c>
      <c r="E105" t="s">
        <v>28</v>
      </c>
      <c r="H105" t="s">
        <v>56</v>
      </c>
      <c r="I105">
        <v>70</v>
      </c>
      <c r="J105" s="6">
        <f t="shared" si="7"/>
        <v>0.7</v>
      </c>
      <c r="K105" s="10">
        <v>44091</v>
      </c>
      <c r="L105" t="s">
        <v>44</v>
      </c>
      <c r="M105" s="8">
        <v>100</v>
      </c>
      <c r="N105" s="9">
        <f t="shared" si="6"/>
        <v>70</v>
      </c>
      <c r="O105" s="9" t="s">
        <v>51</v>
      </c>
      <c r="P105" t="s">
        <v>31</v>
      </c>
      <c r="Q105" t="s">
        <v>45</v>
      </c>
      <c r="R105" t="s">
        <v>33</v>
      </c>
      <c r="S105" s="6" t="s">
        <v>52</v>
      </c>
      <c r="T105" s="6" t="s">
        <v>53</v>
      </c>
      <c r="U105" s="6" t="s">
        <v>36</v>
      </c>
      <c r="V105" t="s">
        <v>37</v>
      </c>
    </row>
    <row r="106" spans="1:24" x14ac:dyDescent="0.25">
      <c r="A106" t="s">
        <v>259</v>
      </c>
      <c r="B106" t="s">
        <v>61</v>
      </c>
      <c r="C106" t="s">
        <v>82</v>
      </c>
      <c r="D106" t="s">
        <v>41</v>
      </c>
      <c r="E106" t="s">
        <v>42</v>
      </c>
      <c r="H106" t="s">
        <v>41</v>
      </c>
      <c r="J106" s="6">
        <f t="shared" si="7"/>
        <v>1</v>
      </c>
      <c r="K106" s="10">
        <v>44075</v>
      </c>
      <c r="L106" t="s">
        <v>63</v>
      </c>
      <c r="M106" s="8">
        <v>1000</v>
      </c>
      <c r="N106" s="9">
        <f t="shared" si="6"/>
        <v>1000</v>
      </c>
      <c r="O106" s="9" t="s">
        <v>51</v>
      </c>
      <c r="P106" t="s">
        <v>31</v>
      </c>
      <c r="Q106" t="s">
        <v>45</v>
      </c>
      <c r="R106" t="s">
        <v>33</v>
      </c>
      <c r="S106" t="s">
        <v>64</v>
      </c>
      <c r="T106" t="s">
        <v>65</v>
      </c>
      <c r="U106" s="6" t="s">
        <v>36</v>
      </c>
      <c r="V106" t="s">
        <v>37</v>
      </c>
    </row>
    <row r="107" spans="1:24" x14ac:dyDescent="0.25">
      <c r="A107" t="s">
        <v>260</v>
      </c>
      <c r="B107" t="s">
        <v>25</v>
      </c>
      <c r="C107" t="s">
        <v>97</v>
      </c>
      <c r="D107" t="s">
        <v>27</v>
      </c>
      <c r="E107" t="s">
        <v>28</v>
      </c>
      <c r="H107" t="s">
        <v>108</v>
      </c>
      <c r="I107">
        <v>20</v>
      </c>
      <c r="J107" s="6">
        <f t="shared" si="7"/>
        <v>0.2</v>
      </c>
      <c r="K107" s="10">
        <v>44075</v>
      </c>
      <c r="L107" t="s">
        <v>261</v>
      </c>
      <c r="M107" s="8">
        <v>4608</v>
      </c>
      <c r="N107" s="9">
        <f t="shared" si="6"/>
        <v>921.6</v>
      </c>
      <c r="O107" s="9">
        <f>448/3</f>
        <v>149.33333333333334</v>
      </c>
      <c r="P107" t="s">
        <v>31</v>
      </c>
      <c r="Q107" t="s">
        <v>45</v>
      </c>
      <c r="R107" t="s">
        <v>33</v>
      </c>
      <c r="S107" t="s">
        <v>34</v>
      </c>
      <c r="T107" t="s">
        <v>35</v>
      </c>
      <c r="U107" s="6" t="s">
        <v>98</v>
      </c>
      <c r="V107" t="s">
        <v>37</v>
      </c>
      <c r="X107" t="s">
        <v>121</v>
      </c>
    </row>
    <row r="108" spans="1:24" x14ac:dyDescent="0.25">
      <c r="A108" t="s">
        <v>262</v>
      </c>
      <c r="B108" t="s">
        <v>61</v>
      </c>
      <c r="C108" t="s">
        <v>263</v>
      </c>
      <c r="D108" t="s">
        <v>27</v>
      </c>
      <c r="E108" t="s">
        <v>28</v>
      </c>
      <c r="H108" t="s">
        <v>187</v>
      </c>
      <c r="I108">
        <v>17.100000000000001</v>
      </c>
      <c r="J108" s="6">
        <f t="shared" si="7"/>
        <v>0.17100000000000001</v>
      </c>
      <c r="K108" s="10">
        <v>44076</v>
      </c>
      <c r="L108" t="s">
        <v>264</v>
      </c>
      <c r="M108" s="8">
        <v>50</v>
      </c>
      <c r="N108" s="9">
        <f t="shared" si="6"/>
        <v>8.5500000000000007</v>
      </c>
      <c r="O108" s="9" t="s">
        <v>51</v>
      </c>
      <c r="P108" t="s">
        <v>31</v>
      </c>
      <c r="Q108" t="s">
        <v>45</v>
      </c>
      <c r="R108" t="s">
        <v>33</v>
      </c>
      <c r="S108" t="s">
        <v>64</v>
      </c>
      <c r="T108" t="s">
        <v>65</v>
      </c>
      <c r="U108" s="6" t="s">
        <v>36</v>
      </c>
      <c r="V108" t="s">
        <v>37</v>
      </c>
    </row>
    <row r="109" spans="1:24" x14ac:dyDescent="0.25">
      <c r="A109" t="s">
        <v>265</v>
      </c>
      <c r="B109" t="s">
        <v>61</v>
      </c>
      <c r="C109" t="s">
        <v>144</v>
      </c>
      <c r="D109" t="s">
        <v>27</v>
      </c>
      <c r="E109" t="s">
        <v>28</v>
      </c>
      <c r="H109" t="s">
        <v>160</v>
      </c>
      <c r="I109">
        <v>48</v>
      </c>
      <c r="J109" s="6">
        <f t="shared" si="7"/>
        <v>0.48</v>
      </c>
      <c r="K109" s="10">
        <v>44076</v>
      </c>
      <c r="L109" t="s">
        <v>91</v>
      </c>
      <c r="M109" s="8">
        <v>500</v>
      </c>
      <c r="N109" s="9">
        <f t="shared" si="6"/>
        <v>240</v>
      </c>
      <c r="O109" s="9" t="s">
        <v>51</v>
      </c>
      <c r="P109" t="s">
        <v>31</v>
      </c>
      <c r="Q109" t="s">
        <v>45</v>
      </c>
      <c r="R109" t="s">
        <v>33</v>
      </c>
      <c r="S109" t="s">
        <v>64</v>
      </c>
      <c r="T109" t="s">
        <v>65</v>
      </c>
      <c r="U109" s="6" t="s">
        <v>36</v>
      </c>
      <c r="V109" t="s">
        <v>37</v>
      </c>
    </row>
    <row r="110" spans="1:24" x14ac:dyDescent="0.25">
      <c r="A110" t="s">
        <v>266</v>
      </c>
      <c r="B110" t="s">
        <v>25</v>
      </c>
      <c r="C110" t="s">
        <v>127</v>
      </c>
      <c r="D110" t="s">
        <v>27</v>
      </c>
      <c r="E110" t="s">
        <v>28</v>
      </c>
      <c r="H110" t="s">
        <v>83</v>
      </c>
      <c r="I110" s="6">
        <v>20.3</v>
      </c>
      <c r="J110" s="6">
        <f t="shared" si="7"/>
        <v>0.20300000000000001</v>
      </c>
      <c r="K110" s="7">
        <v>44089</v>
      </c>
      <c r="L110" s="6" t="s">
        <v>44</v>
      </c>
      <c r="M110" s="8">
        <v>100</v>
      </c>
      <c r="N110" s="9">
        <f t="shared" si="6"/>
        <v>20.3</v>
      </c>
      <c r="O110" s="9">
        <v>0</v>
      </c>
      <c r="P110" t="s">
        <v>31</v>
      </c>
      <c r="Q110" t="s">
        <v>45</v>
      </c>
      <c r="R110" t="s">
        <v>33</v>
      </c>
      <c r="S110" t="s">
        <v>34</v>
      </c>
      <c r="T110" t="s">
        <v>35</v>
      </c>
      <c r="U110" s="6" t="s">
        <v>36</v>
      </c>
      <c r="V110" t="s">
        <v>37</v>
      </c>
      <c r="X110" t="s">
        <v>38</v>
      </c>
    </row>
    <row r="111" spans="1:24" x14ac:dyDescent="0.25">
      <c r="A111" t="s">
        <v>267</v>
      </c>
      <c r="B111" t="s">
        <v>61</v>
      </c>
      <c r="C111" t="s">
        <v>26</v>
      </c>
      <c r="D111" t="s">
        <v>27</v>
      </c>
      <c r="E111" t="s">
        <v>28</v>
      </c>
      <c r="H111" t="s">
        <v>268</v>
      </c>
      <c r="I111">
        <v>29.9</v>
      </c>
      <c r="J111" s="6">
        <f t="shared" si="7"/>
        <v>0.29899999999999999</v>
      </c>
      <c r="K111" s="10">
        <v>44076</v>
      </c>
      <c r="L111" t="s">
        <v>44</v>
      </c>
      <c r="M111" s="8">
        <v>100</v>
      </c>
      <c r="N111" s="9">
        <f t="shared" si="6"/>
        <v>29.9</v>
      </c>
      <c r="O111" s="9" t="s">
        <v>51</v>
      </c>
      <c r="P111" t="s">
        <v>31</v>
      </c>
      <c r="Q111" t="s">
        <v>45</v>
      </c>
      <c r="R111" t="s">
        <v>33</v>
      </c>
      <c r="S111" t="s">
        <v>64</v>
      </c>
      <c r="T111" t="s">
        <v>65</v>
      </c>
      <c r="U111" s="6" t="s">
        <v>36</v>
      </c>
      <c r="V111" t="s">
        <v>37</v>
      </c>
    </row>
    <row r="112" spans="1:24" x14ac:dyDescent="0.25">
      <c r="A112" t="s">
        <v>269</v>
      </c>
      <c r="B112" t="s">
        <v>25</v>
      </c>
      <c r="C112" t="s">
        <v>192</v>
      </c>
      <c r="D112" t="s">
        <v>27</v>
      </c>
      <c r="E112" t="s">
        <v>28</v>
      </c>
      <c r="H112" t="s">
        <v>145</v>
      </c>
      <c r="I112">
        <v>30.4</v>
      </c>
      <c r="J112" s="6">
        <f t="shared" si="7"/>
        <v>0.30399999999999999</v>
      </c>
      <c r="K112" s="10">
        <v>44089</v>
      </c>
      <c r="L112" t="s">
        <v>44</v>
      </c>
      <c r="M112" s="8">
        <v>100</v>
      </c>
      <c r="N112" s="9">
        <f t="shared" si="6"/>
        <v>30.4</v>
      </c>
      <c r="O112" s="9">
        <f>336/2</f>
        <v>168</v>
      </c>
      <c r="P112" t="s">
        <v>31</v>
      </c>
      <c r="Q112" t="s">
        <v>45</v>
      </c>
      <c r="R112" t="s">
        <v>33</v>
      </c>
      <c r="S112" t="s">
        <v>34</v>
      </c>
      <c r="T112" t="s">
        <v>35</v>
      </c>
      <c r="U112" s="6" t="s">
        <v>36</v>
      </c>
      <c r="V112" t="s">
        <v>37</v>
      </c>
      <c r="X112" t="s">
        <v>243</v>
      </c>
    </row>
    <row r="113" spans="1:24" x14ac:dyDescent="0.25">
      <c r="A113" t="s">
        <v>270</v>
      </c>
      <c r="B113" t="s">
        <v>25</v>
      </c>
      <c r="C113" t="s">
        <v>271</v>
      </c>
      <c r="D113" t="s">
        <v>27</v>
      </c>
      <c r="E113" t="s">
        <v>28</v>
      </c>
      <c r="H113" t="s">
        <v>272</v>
      </c>
      <c r="I113">
        <v>21</v>
      </c>
      <c r="J113" s="6">
        <f t="shared" si="7"/>
        <v>0.21</v>
      </c>
      <c r="K113" s="10">
        <v>44088</v>
      </c>
      <c r="L113" t="s">
        <v>273</v>
      </c>
      <c r="M113" s="8">
        <v>946</v>
      </c>
      <c r="N113" s="9">
        <f t="shared" si="6"/>
        <v>198.66</v>
      </c>
      <c r="O113" s="9">
        <v>0</v>
      </c>
      <c r="P113" t="s">
        <v>31</v>
      </c>
      <c r="Q113" t="s">
        <v>45</v>
      </c>
      <c r="R113" t="s">
        <v>33</v>
      </c>
      <c r="S113" t="s">
        <v>34</v>
      </c>
      <c r="T113" t="s">
        <v>35</v>
      </c>
      <c r="U113" s="6" t="s">
        <v>98</v>
      </c>
      <c r="V113" t="s">
        <v>37</v>
      </c>
      <c r="X113" t="s">
        <v>38</v>
      </c>
    </row>
    <row r="114" spans="1:24" x14ac:dyDescent="0.25">
      <c r="A114" t="s">
        <v>274</v>
      </c>
      <c r="B114" t="s">
        <v>25</v>
      </c>
      <c r="C114" t="s">
        <v>58</v>
      </c>
      <c r="D114" t="s">
        <v>27</v>
      </c>
      <c r="E114" t="s">
        <v>28</v>
      </c>
      <c r="H114" t="s">
        <v>114</v>
      </c>
      <c r="I114">
        <v>19.399999999999999</v>
      </c>
      <c r="J114" s="6">
        <f t="shared" si="7"/>
        <v>0.19399999999999998</v>
      </c>
      <c r="K114" s="10">
        <v>44089</v>
      </c>
      <c r="L114" t="s">
        <v>44</v>
      </c>
      <c r="M114" s="8">
        <v>100</v>
      </c>
      <c r="N114" s="9">
        <f t="shared" si="6"/>
        <v>19.399999999999999</v>
      </c>
      <c r="O114" s="9">
        <v>0</v>
      </c>
      <c r="P114" t="s">
        <v>31</v>
      </c>
      <c r="Q114" t="s">
        <v>45</v>
      </c>
      <c r="R114" t="s">
        <v>33</v>
      </c>
      <c r="S114" t="s">
        <v>34</v>
      </c>
      <c r="T114" t="s">
        <v>35</v>
      </c>
      <c r="U114" s="6" t="s">
        <v>36</v>
      </c>
      <c r="V114" t="s">
        <v>37</v>
      </c>
      <c r="X114" t="s">
        <v>38</v>
      </c>
    </row>
    <row r="115" spans="1:24" x14ac:dyDescent="0.25">
      <c r="A115" t="s">
        <v>275</v>
      </c>
      <c r="B115" t="s">
        <v>61</v>
      </c>
      <c r="C115" t="s">
        <v>55</v>
      </c>
      <c r="D115" t="s">
        <v>41</v>
      </c>
      <c r="E115" t="s">
        <v>42</v>
      </c>
      <c r="H115" t="s">
        <v>276</v>
      </c>
      <c r="I115">
        <v>47.6</v>
      </c>
      <c r="J115" s="6">
        <f t="shared" si="7"/>
        <v>0.47600000000000003</v>
      </c>
      <c r="K115" s="10">
        <v>44098</v>
      </c>
      <c r="L115" t="s">
        <v>277</v>
      </c>
      <c r="M115" s="8">
        <v>1000</v>
      </c>
      <c r="N115" s="9">
        <f t="shared" si="6"/>
        <v>476.00000000000006</v>
      </c>
      <c r="O115" s="9" t="s">
        <v>51</v>
      </c>
      <c r="P115" t="s">
        <v>31</v>
      </c>
      <c r="Q115" t="s">
        <v>45</v>
      </c>
      <c r="R115" t="s">
        <v>33</v>
      </c>
      <c r="S115" t="s">
        <v>64</v>
      </c>
      <c r="T115" t="s">
        <v>65</v>
      </c>
      <c r="U115" s="6" t="s">
        <v>36</v>
      </c>
      <c r="V115" t="s">
        <v>37</v>
      </c>
    </row>
    <row r="116" spans="1:24" x14ac:dyDescent="0.25">
      <c r="A116" t="s">
        <v>278</v>
      </c>
      <c r="B116" t="s">
        <v>25</v>
      </c>
      <c r="C116" t="s">
        <v>279</v>
      </c>
      <c r="D116" t="s">
        <v>27</v>
      </c>
      <c r="E116" t="s">
        <v>28</v>
      </c>
      <c r="H116" t="s">
        <v>182</v>
      </c>
      <c r="I116">
        <v>2.15</v>
      </c>
      <c r="J116" s="6">
        <f t="shared" si="7"/>
        <v>2.1499999999999998E-2</v>
      </c>
      <c r="K116" s="10">
        <v>44075</v>
      </c>
      <c r="L116" t="s">
        <v>280</v>
      </c>
      <c r="M116" s="8">
        <v>35000</v>
      </c>
      <c r="N116" s="9">
        <f t="shared" si="6"/>
        <v>752.49999999999989</v>
      </c>
      <c r="O116" s="9">
        <f>2074/3</f>
        <v>691.33333333333337</v>
      </c>
      <c r="P116" t="s">
        <v>31</v>
      </c>
      <c r="Q116" t="s">
        <v>45</v>
      </c>
      <c r="R116" t="s">
        <v>33</v>
      </c>
      <c r="S116" t="s">
        <v>34</v>
      </c>
      <c r="T116" t="s">
        <v>35</v>
      </c>
      <c r="U116" s="6" t="s">
        <v>36</v>
      </c>
      <c r="V116" t="s">
        <v>37</v>
      </c>
      <c r="X116" s="12" t="s">
        <v>249</v>
      </c>
    </row>
    <row r="117" spans="1:24" x14ac:dyDescent="0.25">
      <c r="A117" t="s">
        <v>281</v>
      </c>
      <c r="B117" t="s">
        <v>61</v>
      </c>
      <c r="C117" t="s">
        <v>144</v>
      </c>
      <c r="D117" t="s">
        <v>27</v>
      </c>
      <c r="E117" t="s">
        <v>28</v>
      </c>
      <c r="H117" t="s">
        <v>29</v>
      </c>
      <c r="I117">
        <v>70</v>
      </c>
      <c r="J117" s="6">
        <f t="shared" si="7"/>
        <v>0.7</v>
      </c>
      <c r="K117" s="10">
        <v>44075</v>
      </c>
      <c r="L117" t="s">
        <v>44</v>
      </c>
      <c r="M117" s="8">
        <v>100</v>
      </c>
      <c r="N117" s="9">
        <f t="shared" si="6"/>
        <v>70</v>
      </c>
      <c r="O117" s="9" t="s">
        <v>51</v>
      </c>
      <c r="P117" t="s">
        <v>31</v>
      </c>
      <c r="Q117" t="s">
        <v>45</v>
      </c>
      <c r="R117" t="s">
        <v>33</v>
      </c>
      <c r="S117" t="s">
        <v>64</v>
      </c>
      <c r="T117" t="s">
        <v>65</v>
      </c>
      <c r="U117" s="6" t="s">
        <v>36</v>
      </c>
      <c r="V117" t="s">
        <v>37</v>
      </c>
    </row>
    <row r="118" spans="1:24" x14ac:dyDescent="0.25">
      <c r="A118" t="s">
        <v>282</v>
      </c>
      <c r="B118" s="11" t="s">
        <v>61</v>
      </c>
      <c r="C118" t="s">
        <v>55</v>
      </c>
      <c r="D118" t="s">
        <v>27</v>
      </c>
      <c r="E118" t="s">
        <v>28</v>
      </c>
      <c r="H118" t="s">
        <v>27</v>
      </c>
      <c r="J118" s="6">
        <f t="shared" si="7"/>
        <v>1</v>
      </c>
      <c r="K118" s="10">
        <v>44138</v>
      </c>
      <c r="L118" t="s">
        <v>91</v>
      </c>
      <c r="M118" s="8">
        <v>500</v>
      </c>
      <c r="N118" s="9">
        <f t="shared" si="6"/>
        <v>500</v>
      </c>
      <c r="O118" s="9" t="s">
        <v>51</v>
      </c>
      <c r="P118" t="s">
        <v>31</v>
      </c>
      <c r="Q118" t="s">
        <v>45</v>
      </c>
      <c r="R118" t="s">
        <v>33</v>
      </c>
      <c r="S118" t="s">
        <v>64</v>
      </c>
      <c r="T118" t="s">
        <v>65</v>
      </c>
      <c r="U118" s="6" t="s">
        <v>36</v>
      </c>
      <c r="V118" t="s">
        <v>37</v>
      </c>
    </row>
    <row r="119" spans="1:24" x14ac:dyDescent="0.25">
      <c r="A119" t="s">
        <v>283</v>
      </c>
      <c r="B119" s="11" t="s">
        <v>61</v>
      </c>
      <c r="C119" t="s">
        <v>284</v>
      </c>
      <c r="D119" t="s">
        <v>27</v>
      </c>
      <c r="E119" t="s">
        <v>28</v>
      </c>
      <c r="H119" t="s">
        <v>187</v>
      </c>
      <c r="I119">
        <v>17.100000000000001</v>
      </c>
      <c r="J119" s="6">
        <f t="shared" si="7"/>
        <v>0.17100000000000001</v>
      </c>
      <c r="K119" s="10">
        <v>44076</v>
      </c>
      <c r="L119" t="s">
        <v>44</v>
      </c>
      <c r="M119" s="8">
        <v>100</v>
      </c>
      <c r="N119" s="9">
        <f t="shared" si="6"/>
        <v>17.100000000000001</v>
      </c>
      <c r="O119" s="9" t="s">
        <v>51</v>
      </c>
      <c r="P119" t="s">
        <v>31</v>
      </c>
      <c r="Q119" t="s">
        <v>45</v>
      </c>
      <c r="R119" t="s">
        <v>33</v>
      </c>
      <c r="S119" t="s">
        <v>64</v>
      </c>
      <c r="T119" t="s">
        <v>65</v>
      </c>
      <c r="U119" s="6" t="s">
        <v>36</v>
      </c>
      <c r="V119" t="s">
        <v>37</v>
      </c>
    </row>
    <row r="120" spans="1:24" x14ac:dyDescent="0.25">
      <c r="A120" t="s">
        <v>285</v>
      </c>
      <c r="B120" t="s">
        <v>25</v>
      </c>
      <c r="C120" t="s">
        <v>144</v>
      </c>
      <c r="D120" t="s">
        <v>27</v>
      </c>
      <c r="E120" t="s">
        <v>28</v>
      </c>
      <c r="H120" t="s">
        <v>286</v>
      </c>
      <c r="I120">
        <v>9.9</v>
      </c>
      <c r="J120" s="6">
        <f t="shared" si="7"/>
        <v>9.9000000000000005E-2</v>
      </c>
      <c r="K120" s="10">
        <v>44089</v>
      </c>
      <c r="L120" t="s">
        <v>44</v>
      </c>
      <c r="M120" s="8">
        <v>100</v>
      </c>
      <c r="N120" s="9">
        <f t="shared" si="6"/>
        <v>9.9</v>
      </c>
      <c r="O120" s="9">
        <f>900/2</f>
        <v>450</v>
      </c>
      <c r="P120" t="s">
        <v>31</v>
      </c>
      <c r="Q120" t="s">
        <v>45</v>
      </c>
      <c r="R120" t="s">
        <v>33</v>
      </c>
      <c r="S120" t="s">
        <v>34</v>
      </c>
      <c r="T120" t="s">
        <v>35</v>
      </c>
      <c r="U120" s="6" t="s">
        <v>36</v>
      </c>
      <c r="V120" t="s">
        <v>37</v>
      </c>
      <c r="X120" t="s">
        <v>234</v>
      </c>
    </row>
    <row r="121" spans="1:24" x14ac:dyDescent="0.25">
      <c r="A121" t="s">
        <v>287</v>
      </c>
      <c r="B121" s="11" t="s">
        <v>288</v>
      </c>
      <c r="C121" t="s">
        <v>58</v>
      </c>
      <c r="D121" t="s">
        <v>289</v>
      </c>
      <c r="E121" t="s">
        <v>290</v>
      </c>
      <c r="G121" t="s">
        <v>291</v>
      </c>
      <c r="H121" t="s">
        <v>292</v>
      </c>
      <c r="I121" s="14">
        <v>25</v>
      </c>
      <c r="J121" s="6">
        <f t="shared" ref="J121:J124" si="8">IF(ISBLANK(I121), 1, I121/100)</f>
        <v>0.25</v>
      </c>
      <c r="K121" s="14"/>
      <c r="L121" t="s">
        <v>293</v>
      </c>
      <c r="M121" s="8">
        <v>6016</v>
      </c>
      <c r="N121" s="9">
        <f t="shared" ref="N121:N184" si="9">J121*M121</f>
        <v>1504</v>
      </c>
      <c r="O121" s="9" t="s">
        <v>51</v>
      </c>
      <c r="P121" t="s">
        <v>294</v>
      </c>
      <c r="R121" t="s">
        <v>295</v>
      </c>
      <c r="S121" t="s">
        <v>296</v>
      </c>
      <c r="T121" t="s">
        <v>297</v>
      </c>
      <c r="U121" s="6" t="s">
        <v>36</v>
      </c>
      <c r="V121" t="s">
        <v>298</v>
      </c>
      <c r="W121">
        <v>1</v>
      </c>
    </row>
    <row r="122" spans="1:24" x14ac:dyDescent="0.25">
      <c r="A122" t="s">
        <v>299</v>
      </c>
      <c r="B122" s="11" t="s">
        <v>25</v>
      </c>
      <c r="C122" t="s">
        <v>113</v>
      </c>
      <c r="D122" t="s">
        <v>289</v>
      </c>
      <c r="E122" t="s">
        <v>290</v>
      </c>
      <c r="G122" t="s">
        <v>291</v>
      </c>
      <c r="H122" t="s">
        <v>300</v>
      </c>
      <c r="I122" s="14">
        <v>22.6</v>
      </c>
      <c r="J122" s="6">
        <f t="shared" si="8"/>
        <v>0.22600000000000001</v>
      </c>
      <c r="K122" s="14"/>
      <c r="L122" t="s">
        <v>301</v>
      </c>
      <c r="M122" s="8">
        <v>600</v>
      </c>
      <c r="N122" s="9">
        <f t="shared" si="9"/>
        <v>135.6</v>
      </c>
      <c r="O122" s="9" t="s">
        <v>51</v>
      </c>
      <c r="P122" t="s">
        <v>294</v>
      </c>
      <c r="R122" t="s">
        <v>295</v>
      </c>
      <c r="S122" t="s">
        <v>302</v>
      </c>
      <c r="T122" t="s">
        <v>303</v>
      </c>
      <c r="U122" s="6" t="s">
        <v>36</v>
      </c>
      <c r="V122" t="s">
        <v>298</v>
      </c>
      <c r="W122">
        <v>3</v>
      </c>
    </row>
    <row r="123" spans="1:24" x14ac:dyDescent="0.25">
      <c r="A123" t="s">
        <v>304</v>
      </c>
      <c r="B123" s="11" t="s">
        <v>288</v>
      </c>
      <c r="C123" t="s">
        <v>305</v>
      </c>
      <c r="D123" t="s">
        <v>289</v>
      </c>
      <c r="E123" t="s">
        <v>290</v>
      </c>
      <c r="G123" t="s">
        <v>291</v>
      </c>
      <c r="H123" t="s">
        <v>306</v>
      </c>
      <c r="I123" s="14">
        <v>21.6</v>
      </c>
      <c r="J123" s="6">
        <f t="shared" si="8"/>
        <v>0.21600000000000003</v>
      </c>
      <c r="K123" s="14"/>
      <c r="L123" t="s">
        <v>307</v>
      </c>
      <c r="M123" s="8">
        <v>8320</v>
      </c>
      <c r="N123" s="9">
        <f t="shared" si="9"/>
        <v>1797.1200000000001</v>
      </c>
      <c r="O123" s="9" t="s">
        <v>51</v>
      </c>
      <c r="P123" t="s">
        <v>294</v>
      </c>
      <c r="R123" t="s">
        <v>295</v>
      </c>
      <c r="S123" t="s">
        <v>296</v>
      </c>
      <c r="T123" t="s">
        <v>297</v>
      </c>
      <c r="U123" s="6" t="s">
        <v>36</v>
      </c>
      <c r="V123" t="s">
        <v>298</v>
      </c>
      <c r="W123">
        <v>3</v>
      </c>
    </row>
    <row r="124" spans="1:24" x14ac:dyDescent="0.25">
      <c r="A124" t="s">
        <v>308</v>
      </c>
      <c r="B124" s="11" t="s">
        <v>288</v>
      </c>
      <c r="C124" t="s">
        <v>127</v>
      </c>
      <c r="D124" t="s">
        <v>289</v>
      </c>
      <c r="E124" t="s">
        <v>290</v>
      </c>
      <c r="G124" t="s">
        <v>291</v>
      </c>
      <c r="H124" t="s">
        <v>309</v>
      </c>
      <c r="I124" s="14">
        <v>25</v>
      </c>
      <c r="J124" s="6">
        <f t="shared" si="8"/>
        <v>0.25</v>
      </c>
      <c r="K124" s="14"/>
      <c r="L124" t="s">
        <v>91</v>
      </c>
      <c r="M124" s="8">
        <v>500</v>
      </c>
      <c r="N124" s="9">
        <f t="shared" si="9"/>
        <v>125</v>
      </c>
      <c r="O124" s="9" t="s">
        <v>51</v>
      </c>
      <c r="P124" t="s">
        <v>310</v>
      </c>
      <c r="R124" t="s">
        <v>295</v>
      </c>
      <c r="S124" t="s">
        <v>296</v>
      </c>
      <c r="T124" t="s">
        <v>297</v>
      </c>
      <c r="U124" s="6" t="s">
        <v>36</v>
      </c>
      <c r="V124" t="s">
        <v>298</v>
      </c>
      <c r="W124">
        <v>3</v>
      </c>
    </row>
    <row r="125" spans="1:24" x14ac:dyDescent="0.25">
      <c r="A125" t="s">
        <v>311</v>
      </c>
      <c r="B125" s="11" t="s">
        <v>312</v>
      </c>
      <c r="C125" t="s">
        <v>305</v>
      </c>
      <c r="D125" t="s">
        <v>289</v>
      </c>
      <c r="E125" t="s">
        <v>290</v>
      </c>
      <c r="G125" t="s">
        <v>291</v>
      </c>
      <c r="H125" t="s">
        <v>309</v>
      </c>
      <c r="I125" t="s">
        <v>313</v>
      </c>
      <c r="J125" s="6">
        <v>0.27500000000000002</v>
      </c>
      <c r="K125"/>
      <c r="L125" t="s">
        <v>314</v>
      </c>
      <c r="M125" s="8">
        <v>140</v>
      </c>
      <c r="N125" s="9">
        <f t="shared" si="9"/>
        <v>38.5</v>
      </c>
      <c r="O125" s="9" t="s">
        <v>51</v>
      </c>
      <c r="P125" t="s">
        <v>294</v>
      </c>
      <c r="R125" t="s">
        <v>295</v>
      </c>
      <c r="S125" t="s">
        <v>315</v>
      </c>
      <c r="T125" t="s">
        <v>316</v>
      </c>
      <c r="U125" s="6" t="s">
        <v>36</v>
      </c>
      <c r="V125" t="s">
        <v>298</v>
      </c>
      <c r="W125">
        <v>3</v>
      </c>
    </row>
    <row r="126" spans="1:24" x14ac:dyDescent="0.25">
      <c r="A126" t="s">
        <v>317</v>
      </c>
      <c r="B126" s="11" t="s">
        <v>288</v>
      </c>
      <c r="C126" t="s">
        <v>318</v>
      </c>
      <c r="D126" t="s">
        <v>289</v>
      </c>
      <c r="E126" t="s">
        <v>290</v>
      </c>
      <c r="G126" t="s">
        <v>291</v>
      </c>
      <c r="H126" t="s">
        <v>319</v>
      </c>
      <c r="I126" s="14">
        <v>12.62</v>
      </c>
      <c r="J126" s="6">
        <f t="shared" ref="J126:J135" si="10">IF(ISBLANK(I126), 1, I126/100)</f>
        <v>0.12619999999999998</v>
      </c>
      <c r="K126" s="14"/>
      <c r="L126" t="s">
        <v>320</v>
      </c>
      <c r="M126" s="8">
        <v>480</v>
      </c>
      <c r="N126" s="9">
        <f t="shared" si="9"/>
        <v>60.575999999999993</v>
      </c>
      <c r="O126" s="9" t="s">
        <v>51</v>
      </c>
      <c r="P126" t="s">
        <v>294</v>
      </c>
      <c r="R126" t="s">
        <v>295</v>
      </c>
      <c r="S126" t="s">
        <v>296</v>
      </c>
      <c r="T126" t="s">
        <v>297</v>
      </c>
      <c r="U126" s="6" t="s">
        <v>36</v>
      </c>
      <c r="V126" t="s">
        <v>298</v>
      </c>
      <c r="W126">
        <v>3</v>
      </c>
    </row>
    <row r="127" spans="1:24" x14ac:dyDescent="0.25">
      <c r="A127" t="s">
        <v>321</v>
      </c>
      <c r="B127" s="11" t="s">
        <v>322</v>
      </c>
      <c r="C127" t="s">
        <v>149</v>
      </c>
      <c r="D127" t="s">
        <v>289</v>
      </c>
      <c r="E127" t="s">
        <v>290</v>
      </c>
      <c r="G127" t="s">
        <v>291</v>
      </c>
      <c r="H127" t="s">
        <v>323</v>
      </c>
      <c r="I127" s="14">
        <v>14.1</v>
      </c>
      <c r="J127" s="6">
        <f t="shared" si="10"/>
        <v>0.14099999999999999</v>
      </c>
      <c r="K127" s="14"/>
      <c r="L127" t="s">
        <v>324</v>
      </c>
      <c r="M127" s="8">
        <v>2200000</v>
      </c>
      <c r="N127" s="9">
        <f t="shared" si="9"/>
        <v>310199.99999999994</v>
      </c>
      <c r="O127" s="9" t="s">
        <v>51</v>
      </c>
      <c r="P127" t="s">
        <v>294</v>
      </c>
      <c r="R127" t="s">
        <v>295</v>
      </c>
      <c r="S127" t="s">
        <v>325</v>
      </c>
      <c r="T127" t="s">
        <v>326</v>
      </c>
      <c r="U127" s="6" t="s">
        <v>36</v>
      </c>
      <c r="V127" t="s">
        <v>298</v>
      </c>
      <c r="W127">
        <v>3</v>
      </c>
    </row>
    <row r="128" spans="1:24" x14ac:dyDescent="0.25">
      <c r="A128" t="s">
        <v>327</v>
      </c>
      <c r="B128" s="11" t="s">
        <v>25</v>
      </c>
      <c r="C128" t="s">
        <v>328</v>
      </c>
      <c r="D128" t="s">
        <v>289</v>
      </c>
      <c r="E128" t="s">
        <v>290</v>
      </c>
      <c r="G128" t="s">
        <v>291</v>
      </c>
      <c r="H128" t="s">
        <v>329</v>
      </c>
      <c r="I128" s="14">
        <v>14.1</v>
      </c>
      <c r="J128" s="6">
        <f t="shared" si="10"/>
        <v>0.14099999999999999</v>
      </c>
      <c r="K128" s="14"/>
      <c r="L128" t="s">
        <v>330</v>
      </c>
      <c r="M128" s="8">
        <v>480</v>
      </c>
      <c r="N128" s="9">
        <f t="shared" si="9"/>
        <v>67.679999999999993</v>
      </c>
      <c r="O128" s="9" t="s">
        <v>51</v>
      </c>
      <c r="P128" t="s">
        <v>294</v>
      </c>
      <c r="R128" t="s">
        <v>295</v>
      </c>
      <c r="S128" t="s">
        <v>302</v>
      </c>
      <c r="T128" t="s">
        <v>303</v>
      </c>
      <c r="U128" s="6" t="s">
        <v>36</v>
      </c>
      <c r="V128" t="s">
        <v>298</v>
      </c>
      <c r="W128">
        <v>3</v>
      </c>
    </row>
    <row r="129" spans="1:23" x14ac:dyDescent="0.25">
      <c r="A129" t="s">
        <v>331</v>
      </c>
      <c r="B129" s="11" t="s">
        <v>25</v>
      </c>
      <c r="C129" t="s">
        <v>93</v>
      </c>
      <c r="D129" t="s">
        <v>289</v>
      </c>
      <c r="E129" t="s">
        <v>290</v>
      </c>
      <c r="G129" t="s">
        <v>291</v>
      </c>
      <c r="H129" t="s">
        <v>332</v>
      </c>
      <c r="I129" s="14">
        <v>29.8</v>
      </c>
      <c r="J129" s="6">
        <f t="shared" si="10"/>
        <v>0.29799999999999999</v>
      </c>
      <c r="K129" s="14"/>
      <c r="L129" t="s">
        <v>333</v>
      </c>
      <c r="M129" s="8">
        <v>3000</v>
      </c>
      <c r="N129" s="9">
        <f t="shared" si="9"/>
        <v>894</v>
      </c>
      <c r="O129" s="9" t="s">
        <v>51</v>
      </c>
      <c r="P129" t="s">
        <v>334</v>
      </c>
      <c r="R129" t="s">
        <v>295</v>
      </c>
      <c r="S129" t="s">
        <v>302</v>
      </c>
      <c r="T129" t="s">
        <v>303</v>
      </c>
      <c r="U129" s="6" t="s">
        <v>36</v>
      </c>
      <c r="V129" t="s">
        <v>298</v>
      </c>
      <c r="W129">
        <v>3</v>
      </c>
    </row>
    <row r="130" spans="1:23" x14ac:dyDescent="0.25">
      <c r="A130" t="s">
        <v>335</v>
      </c>
      <c r="B130" s="11" t="s">
        <v>25</v>
      </c>
      <c r="C130" t="s">
        <v>224</v>
      </c>
      <c r="D130" t="s">
        <v>289</v>
      </c>
      <c r="E130" t="s">
        <v>290</v>
      </c>
      <c r="G130" t="s">
        <v>291</v>
      </c>
      <c r="H130" t="s">
        <v>336</v>
      </c>
      <c r="I130" s="14">
        <v>14.1</v>
      </c>
      <c r="J130" s="6">
        <f t="shared" si="10"/>
        <v>0.14099999999999999</v>
      </c>
      <c r="K130" s="14"/>
      <c r="L130" t="s">
        <v>337</v>
      </c>
      <c r="M130" s="8">
        <v>2400</v>
      </c>
      <c r="N130" s="9">
        <f t="shared" si="9"/>
        <v>338.4</v>
      </c>
      <c r="O130" s="9" t="s">
        <v>51</v>
      </c>
      <c r="P130" t="s">
        <v>294</v>
      </c>
      <c r="R130" t="s">
        <v>295</v>
      </c>
      <c r="S130" t="s">
        <v>302</v>
      </c>
      <c r="T130" t="s">
        <v>303</v>
      </c>
      <c r="U130" s="6" t="s">
        <v>36</v>
      </c>
      <c r="V130" t="s">
        <v>298</v>
      </c>
      <c r="W130">
        <v>3</v>
      </c>
    </row>
    <row r="131" spans="1:23" x14ac:dyDescent="0.25">
      <c r="A131" t="s">
        <v>338</v>
      </c>
      <c r="B131" s="11" t="s">
        <v>25</v>
      </c>
      <c r="C131" t="s">
        <v>155</v>
      </c>
      <c r="D131" t="s">
        <v>289</v>
      </c>
      <c r="E131" t="s">
        <v>290</v>
      </c>
      <c r="G131" t="s">
        <v>291</v>
      </c>
      <c r="H131" t="s">
        <v>339</v>
      </c>
      <c r="I131" s="14">
        <v>24</v>
      </c>
      <c r="J131" s="6">
        <f t="shared" si="10"/>
        <v>0.24</v>
      </c>
      <c r="K131" s="14"/>
      <c r="L131" t="s">
        <v>340</v>
      </c>
      <c r="M131" s="8">
        <v>12800</v>
      </c>
      <c r="N131" s="9">
        <f t="shared" si="9"/>
        <v>3072</v>
      </c>
      <c r="O131" s="9" t="s">
        <v>51</v>
      </c>
      <c r="P131" t="s">
        <v>294</v>
      </c>
      <c r="R131" t="s">
        <v>295</v>
      </c>
      <c r="S131" t="s">
        <v>302</v>
      </c>
      <c r="T131" t="s">
        <v>303</v>
      </c>
      <c r="U131" s="6" t="s">
        <v>98</v>
      </c>
      <c r="V131" t="s">
        <v>298</v>
      </c>
      <c r="W131">
        <v>3</v>
      </c>
    </row>
    <row r="132" spans="1:23" x14ac:dyDescent="0.25">
      <c r="A132" t="s">
        <v>341</v>
      </c>
      <c r="B132" s="11" t="s">
        <v>47</v>
      </c>
      <c r="C132" t="s">
        <v>101</v>
      </c>
      <c r="D132" t="s">
        <v>289</v>
      </c>
      <c r="E132" t="s">
        <v>290</v>
      </c>
      <c r="G132" t="s">
        <v>291</v>
      </c>
      <c r="H132" t="s">
        <v>342</v>
      </c>
      <c r="I132" s="14">
        <v>17.8</v>
      </c>
      <c r="J132" s="6">
        <f t="shared" si="10"/>
        <v>0.17800000000000002</v>
      </c>
      <c r="K132" s="14"/>
      <c r="L132" t="s">
        <v>343</v>
      </c>
      <c r="M132" s="8">
        <v>3300</v>
      </c>
      <c r="N132" s="9">
        <f t="shared" si="9"/>
        <v>587.40000000000009</v>
      </c>
      <c r="O132" s="9" t="s">
        <v>51</v>
      </c>
      <c r="P132" t="s">
        <v>294</v>
      </c>
      <c r="R132" t="s">
        <v>295</v>
      </c>
      <c r="S132" t="s">
        <v>344</v>
      </c>
      <c r="T132" t="s">
        <v>345</v>
      </c>
      <c r="U132" s="6" t="s">
        <v>98</v>
      </c>
      <c r="V132" t="s">
        <v>298</v>
      </c>
      <c r="W132">
        <v>3</v>
      </c>
    </row>
    <row r="133" spans="1:23" x14ac:dyDescent="0.25">
      <c r="A133" t="s">
        <v>346</v>
      </c>
      <c r="B133" s="11" t="s">
        <v>25</v>
      </c>
      <c r="C133" t="s">
        <v>113</v>
      </c>
      <c r="D133" t="s">
        <v>289</v>
      </c>
      <c r="E133" t="s">
        <v>290</v>
      </c>
      <c r="G133" t="s">
        <v>291</v>
      </c>
      <c r="H133" t="s">
        <v>329</v>
      </c>
      <c r="I133" s="14">
        <v>12.62</v>
      </c>
      <c r="J133" s="6">
        <f t="shared" si="10"/>
        <v>0.12619999999999998</v>
      </c>
      <c r="K133" s="14"/>
      <c r="L133" t="s">
        <v>347</v>
      </c>
      <c r="M133" s="8">
        <v>200</v>
      </c>
      <c r="N133" s="9">
        <f t="shared" si="9"/>
        <v>25.239999999999995</v>
      </c>
      <c r="O133" s="9" t="s">
        <v>51</v>
      </c>
      <c r="P133" t="s">
        <v>334</v>
      </c>
      <c r="R133" t="s">
        <v>295</v>
      </c>
      <c r="S133" t="s">
        <v>302</v>
      </c>
      <c r="T133" t="s">
        <v>303</v>
      </c>
      <c r="U133" s="6" t="s">
        <v>36</v>
      </c>
      <c r="V133" t="s">
        <v>298</v>
      </c>
      <c r="W133">
        <v>3</v>
      </c>
    </row>
    <row r="134" spans="1:23" x14ac:dyDescent="0.25">
      <c r="A134" t="s">
        <v>348</v>
      </c>
      <c r="B134" s="11" t="s">
        <v>288</v>
      </c>
      <c r="C134" t="s">
        <v>144</v>
      </c>
      <c r="D134" t="s">
        <v>289</v>
      </c>
      <c r="E134" t="s">
        <v>290</v>
      </c>
      <c r="G134" t="s">
        <v>291</v>
      </c>
      <c r="H134" t="s">
        <v>349</v>
      </c>
      <c r="I134" s="14">
        <v>17.57</v>
      </c>
      <c r="J134" s="6">
        <f t="shared" si="10"/>
        <v>0.1757</v>
      </c>
      <c r="K134" s="14"/>
      <c r="L134" t="s">
        <v>350</v>
      </c>
      <c r="M134" s="8">
        <v>2520</v>
      </c>
      <c r="N134" s="9">
        <f t="shared" si="9"/>
        <v>442.76400000000001</v>
      </c>
      <c r="O134" s="9" t="s">
        <v>51</v>
      </c>
      <c r="P134" t="s">
        <v>334</v>
      </c>
      <c r="R134" t="s">
        <v>295</v>
      </c>
      <c r="S134" t="s">
        <v>296</v>
      </c>
      <c r="T134" t="s">
        <v>297</v>
      </c>
      <c r="U134" s="6" t="s">
        <v>36</v>
      </c>
      <c r="V134" t="s">
        <v>298</v>
      </c>
      <c r="W134">
        <v>1</v>
      </c>
    </row>
    <row r="135" spans="1:23" x14ac:dyDescent="0.25">
      <c r="A135" t="s">
        <v>351</v>
      </c>
      <c r="B135" s="11" t="s">
        <v>25</v>
      </c>
      <c r="C135" t="s">
        <v>352</v>
      </c>
      <c r="D135" t="s">
        <v>289</v>
      </c>
      <c r="E135" t="s">
        <v>290</v>
      </c>
      <c r="G135" t="s">
        <v>291</v>
      </c>
      <c r="H135" t="s">
        <v>300</v>
      </c>
      <c r="I135" s="14">
        <v>22.6</v>
      </c>
      <c r="J135" s="6">
        <f t="shared" si="10"/>
        <v>0.22600000000000001</v>
      </c>
      <c r="K135" s="14"/>
      <c r="L135" t="s">
        <v>353</v>
      </c>
      <c r="M135" s="8">
        <v>300</v>
      </c>
      <c r="N135" s="9">
        <f t="shared" si="9"/>
        <v>67.8</v>
      </c>
      <c r="O135" s="9" t="s">
        <v>51</v>
      </c>
      <c r="P135" t="s">
        <v>294</v>
      </c>
      <c r="R135" t="s">
        <v>295</v>
      </c>
      <c r="S135" t="s">
        <v>302</v>
      </c>
      <c r="T135" t="s">
        <v>303</v>
      </c>
      <c r="U135" s="6" t="s">
        <v>36</v>
      </c>
      <c r="V135" t="s">
        <v>298</v>
      </c>
      <c r="W135">
        <v>3</v>
      </c>
    </row>
    <row r="136" spans="1:23" x14ac:dyDescent="0.25">
      <c r="A136" t="s">
        <v>354</v>
      </c>
      <c r="B136" s="11" t="s">
        <v>312</v>
      </c>
      <c r="C136" t="s">
        <v>318</v>
      </c>
      <c r="D136" t="s">
        <v>289</v>
      </c>
      <c r="E136" t="s">
        <v>290</v>
      </c>
      <c r="G136" t="s">
        <v>291</v>
      </c>
      <c r="H136" t="s">
        <v>309</v>
      </c>
      <c r="I136" t="s">
        <v>313</v>
      </c>
      <c r="J136" s="6">
        <v>0.27500000000000002</v>
      </c>
      <c r="K136"/>
      <c r="L136" t="s">
        <v>314</v>
      </c>
      <c r="M136" s="8">
        <v>140</v>
      </c>
      <c r="N136" s="9">
        <f t="shared" si="9"/>
        <v>38.5</v>
      </c>
      <c r="O136" s="9" t="s">
        <v>51</v>
      </c>
      <c r="P136" t="s">
        <v>310</v>
      </c>
      <c r="R136" t="s">
        <v>295</v>
      </c>
      <c r="S136" t="s">
        <v>315</v>
      </c>
      <c r="T136" t="s">
        <v>316</v>
      </c>
      <c r="U136" s="6" t="s">
        <v>36</v>
      </c>
      <c r="V136" t="s">
        <v>298</v>
      </c>
      <c r="W136">
        <v>3</v>
      </c>
    </row>
    <row r="137" spans="1:23" x14ac:dyDescent="0.25">
      <c r="A137" t="s">
        <v>355</v>
      </c>
      <c r="B137" s="11" t="s">
        <v>288</v>
      </c>
      <c r="C137" t="s">
        <v>356</v>
      </c>
      <c r="D137" t="s">
        <v>289</v>
      </c>
      <c r="E137" t="s">
        <v>290</v>
      </c>
      <c r="G137" t="s">
        <v>291</v>
      </c>
      <c r="H137" t="s">
        <v>357</v>
      </c>
      <c r="I137" s="14">
        <v>15.24</v>
      </c>
      <c r="J137" s="6">
        <f t="shared" ref="J137:J159" si="11">IF(ISBLANK(I137), 1, I137/100)</f>
        <v>0.15240000000000001</v>
      </c>
      <c r="K137" s="14"/>
      <c r="L137" t="s">
        <v>358</v>
      </c>
      <c r="M137" s="8">
        <v>1440</v>
      </c>
      <c r="N137" s="9">
        <f t="shared" si="9"/>
        <v>219.45600000000002</v>
      </c>
      <c r="O137" s="9" t="s">
        <v>51</v>
      </c>
      <c r="P137" t="s">
        <v>294</v>
      </c>
      <c r="R137" t="s">
        <v>295</v>
      </c>
      <c r="S137" t="s">
        <v>296</v>
      </c>
      <c r="T137" t="s">
        <v>297</v>
      </c>
      <c r="U137" s="6" t="s">
        <v>98</v>
      </c>
      <c r="V137" t="s">
        <v>298</v>
      </c>
      <c r="W137">
        <v>3</v>
      </c>
    </row>
    <row r="138" spans="1:23" x14ac:dyDescent="0.25">
      <c r="A138" t="s">
        <v>359</v>
      </c>
      <c r="B138" s="11" t="s">
        <v>25</v>
      </c>
      <c r="C138" t="s">
        <v>40</v>
      </c>
      <c r="D138" t="s">
        <v>289</v>
      </c>
      <c r="E138" t="s">
        <v>290</v>
      </c>
      <c r="G138" t="s">
        <v>291</v>
      </c>
      <c r="H138" t="s">
        <v>360</v>
      </c>
      <c r="I138" s="14">
        <v>48</v>
      </c>
      <c r="J138" s="6">
        <f t="shared" si="11"/>
        <v>0.48</v>
      </c>
      <c r="K138" s="14"/>
      <c r="L138" t="s">
        <v>361</v>
      </c>
      <c r="M138" s="8">
        <v>1920</v>
      </c>
      <c r="N138" s="9">
        <f t="shared" si="9"/>
        <v>921.59999999999991</v>
      </c>
      <c r="O138" s="9" t="s">
        <v>51</v>
      </c>
      <c r="P138" t="s">
        <v>294</v>
      </c>
      <c r="R138" t="s">
        <v>295</v>
      </c>
      <c r="S138" t="s">
        <v>302</v>
      </c>
      <c r="T138" t="s">
        <v>303</v>
      </c>
      <c r="U138" s="6" t="s">
        <v>36</v>
      </c>
      <c r="V138" t="s">
        <v>298</v>
      </c>
      <c r="W138">
        <v>3</v>
      </c>
    </row>
    <row r="139" spans="1:23" x14ac:dyDescent="0.25">
      <c r="A139" t="s">
        <v>362</v>
      </c>
      <c r="B139" s="11" t="s">
        <v>288</v>
      </c>
      <c r="C139" t="s">
        <v>197</v>
      </c>
      <c r="D139" t="s">
        <v>289</v>
      </c>
      <c r="E139" t="s">
        <v>290</v>
      </c>
      <c r="G139" t="s">
        <v>291</v>
      </c>
      <c r="H139" t="s">
        <v>339</v>
      </c>
      <c r="I139" s="14">
        <v>24</v>
      </c>
      <c r="J139" s="6">
        <f t="shared" si="11"/>
        <v>0.24</v>
      </c>
      <c r="K139" s="14"/>
      <c r="L139" t="s">
        <v>363</v>
      </c>
      <c r="M139" s="8">
        <v>49920</v>
      </c>
      <c r="N139" s="9">
        <f t="shared" si="9"/>
        <v>11980.8</v>
      </c>
      <c r="O139" s="9" t="s">
        <v>51</v>
      </c>
      <c r="P139" t="s">
        <v>364</v>
      </c>
      <c r="R139" t="s">
        <v>295</v>
      </c>
      <c r="S139" t="s">
        <v>296</v>
      </c>
      <c r="T139" t="s">
        <v>297</v>
      </c>
      <c r="U139" s="6" t="s">
        <v>36</v>
      </c>
      <c r="V139" t="s">
        <v>298</v>
      </c>
      <c r="W139">
        <v>3</v>
      </c>
    </row>
    <row r="140" spans="1:23" x14ac:dyDescent="0.25">
      <c r="A140" t="s">
        <v>365</v>
      </c>
      <c r="B140" s="11" t="s">
        <v>366</v>
      </c>
      <c r="C140" t="s">
        <v>367</v>
      </c>
      <c r="D140" t="s">
        <v>289</v>
      </c>
      <c r="E140" t="s">
        <v>290</v>
      </c>
      <c r="G140" t="s">
        <v>291</v>
      </c>
      <c r="H140" t="s">
        <v>309</v>
      </c>
      <c r="I140" s="14">
        <v>25</v>
      </c>
      <c r="J140" s="6">
        <f t="shared" si="11"/>
        <v>0.25</v>
      </c>
      <c r="K140" s="14"/>
      <c r="L140" t="s">
        <v>63</v>
      </c>
      <c r="M140" s="8">
        <v>1000</v>
      </c>
      <c r="N140" s="9">
        <f t="shared" si="9"/>
        <v>250</v>
      </c>
      <c r="O140" s="9" t="s">
        <v>51</v>
      </c>
      <c r="P140" t="s">
        <v>368</v>
      </c>
      <c r="R140" t="s">
        <v>295</v>
      </c>
      <c r="S140" t="s">
        <v>369</v>
      </c>
      <c r="T140" t="s">
        <v>370</v>
      </c>
      <c r="U140" s="6" t="s">
        <v>98</v>
      </c>
      <c r="V140" t="s">
        <v>298</v>
      </c>
      <c r="W140">
        <v>3</v>
      </c>
    </row>
    <row r="141" spans="1:23" x14ac:dyDescent="0.25">
      <c r="A141" t="s">
        <v>371</v>
      </c>
      <c r="B141" s="11" t="s">
        <v>288</v>
      </c>
      <c r="C141" t="s">
        <v>58</v>
      </c>
      <c r="D141" t="s">
        <v>289</v>
      </c>
      <c r="E141" t="s">
        <v>290</v>
      </c>
      <c r="G141" t="s">
        <v>291</v>
      </c>
      <c r="H141" t="s">
        <v>372</v>
      </c>
      <c r="I141" s="14">
        <v>25</v>
      </c>
      <c r="J141" s="6">
        <f t="shared" si="11"/>
        <v>0.25</v>
      </c>
      <c r="K141" s="14"/>
      <c r="L141" t="s">
        <v>373</v>
      </c>
      <c r="M141" s="8">
        <v>240</v>
      </c>
      <c r="N141" s="9">
        <f t="shared" si="9"/>
        <v>60</v>
      </c>
      <c r="O141" s="9" t="s">
        <v>51</v>
      </c>
      <c r="P141" t="s">
        <v>294</v>
      </c>
      <c r="R141" t="s">
        <v>295</v>
      </c>
      <c r="S141" t="s">
        <v>296</v>
      </c>
      <c r="T141" t="s">
        <v>297</v>
      </c>
      <c r="U141" s="6" t="s">
        <v>36</v>
      </c>
      <c r="V141" t="s">
        <v>298</v>
      </c>
      <c r="W141">
        <v>3</v>
      </c>
    </row>
    <row r="142" spans="1:23" x14ac:dyDescent="0.25">
      <c r="A142" t="s">
        <v>374</v>
      </c>
      <c r="B142" s="11" t="s">
        <v>47</v>
      </c>
      <c r="C142" t="s">
        <v>279</v>
      </c>
      <c r="D142" t="s">
        <v>289</v>
      </c>
      <c r="E142" t="s">
        <v>290</v>
      </c>
      <c r="G142" t="s">
        <v>291</v>
      </c>
      <c r="H142" t="s">
        <v>375</v>
      </c>
      <c r="I142" s="14">
        <v>22.83</v>
      </c>
      <c r="J142" s="6">
        <f t="shared" si="11"/>
        <v>0.22829999999999998</v>
      </c>
      <c r="K142" s="14"/>
      <c r="L142" t="s">
        <v>376</v>
      </c>
      <c r="M142" s="8">
        <v>800</v>
      </c>
      <c r="N142" s="9">
        <f t="shared" si="9"/>
        <v>182.64</v>
      </c>
      <c r="O142" s="9" t="s">
        <v>51</v>
      </c>
      <c r="P142" t="s">
        <v>294</v>
      </c>
      <c r="R142" t="s">
        <v>295</v>
      </c>
      <c r="S142" t="s">
        <v>377</v>
      </c>
      <c r="T142" t="s">
        <v>345</v>
      </c>
      <c r="U142" s="6" t="s">
        <v>36</v>
      </c>
      <c r="V142" t="s">
        <v>298</v>
      </c>
      <c r="W142">
        <v>1</v>
      </c>
    </row>
    <row r="143" spans="1:23" x14ac:dyDescent="0.25">
      <c r="A143" t="s">
        <v>378</v>
      </c>
      <c r="B143" s="11" t="s">
        <v>25</v>
      </c>
      <c r="C143" t="s">
        <v>379</v>
      </c>
      <c r="D143" t="s">
        <v>289</v>
      </c>
      <c r="E143" t="s">
        <v>290</v>
      </c>
      <c r="G143" t="s">
        <v>291</v>
      </c>
      <c r="H143" t="s">
        <v>380</v>
      </c>
      <c r="I143" s="14">
        <v>17.57</v>
      </c>
      <c r="J143" s="6">
        <f t="shared" si="11"/>
        <v>0.1757</v>
      </c>
      <c r="K143" s="14"/>
      <c r="L143" t="s">
        <v>381</v>
      </c>
      <c r="M143" s="8">
        <v>16000</v>
      </c>
      <c r="N143" s="9">
        <f t="shared" si="9"/>
        <v>2811.2</v>
      </c>
      <c r="O143" s="9" t="s">
        <v>51</v>
      </c>
      <c r="P143" t="s">
        <v>294</v>
      </c>
      <c r="R143" t="s">
        <v>295</v>
      </c>
      <c r="S143" t="s">
        <v>302</v>
      </c>
      <c r="T143" t="s">
        <v>303</v>
      </c>
      <c r="U143" s="6" t="s">
        <v>36</v>
      </c>
      <c r="V143" t="s">
        <v>298</v>
      </c>
      <c r="W143">
        <v>3</v>
      </c>
    </row>
    <row r="144" spans="1:23" x14ac:dyDescent="0.25">
      <c r="A144" t="s">
        <v>382</v>
      </c>
      <c r="B144" s="11" t="s">
        <v>47</v>
      </c>
      <c r="C144" t="s">
        <v>111</v>
      </c>
      <c r="D144" t="s">
        <v>289</v>
      </c>
      <c r="E144" t="s">
        <v>290</v>
      </c>
      <c r="G144" t="s">
        <v>291</v>
      </c>
      <c r="H144" t="s">
        <v>383</v>
      </c>
      <c r="I144" s="14">
        <v>22.97</v>
      </c>
      <c r="J144" s="6">
        <f t="shared" si="11"/>
        <v>0.22969999999999999</v>
      </c>
      <c r="K144" s="14"/>
      <c r="L144" t="s">
        <v>384</v>
      </c>
      <c r="M144" s="8">
        <v>3840</v>
      </c>
      <c r="N144" s="9">
        <f t="shared" si="9"/>
        <v>882.048</v>
      </c>
      <c r="O144" s="9" t="s">
        <v>51</v>
      </c>
      <c r="P144" t="s">
        <v>294</v>
      </c>
      <c r="R144" t="s">
        <v>295</v>
      </c>
      <c r="S144" t="s">
        <v>344</v>
      </c>
      <c r="T144" t="s">
        <v>345</v>
      </c>
      <c r="U144" s="6" t="s">
        <v>36</v>
      </c>
      <c r="V144" t="s">
        <v>298</v>
      </c>
      <c r="W144">
        <v>3</v>
      </c>
    </row>
    <row r="145" spans="1:23" x14ac:dyDescent="0.25">
      <c r="A145" t="s">
        <v>385</v>
      </c>
      <c r="B145" s="11" t="s">
        <v>288</v>
      </c>
      <c r="C145" t="s">
        <v>305</v>
      </c>
      <c r="D145" t="s">
        <v>289</v>
      </c>
      <c r="E145" t="s">
        <v>290</v>
      </c>
      <c r="G145" t="s">
        <v>291</v>
      </c>
      <c r="H145" t="s">
        <v>386</v>
      </c>
      <c r="I145">
        <v>15.24</v>
      </c>
      <c r="J145" s="6">
        <f t="shared" si="11"/>
        <v>0.15240000000000001</v>
      </c>
      <c r="K145"/>
      <c r="L145" t="s">
        <v>387</v>
      </c>
      <c r="M145" s="8">
        <v>8726</v>
      </c>
      <c r="N145" s="9">
        <f t="shared" si="9"/>
        <v>1329.8424</v>
      </c>
      <c r="O145" s="9" t="s">
        <v>51</v>
      </c>
      <c r="P145" t="s">
        <v>294</v>
      </c>
      <c r="R145" t="s">
        <v>295</v>
      </c>
      <c r="S145" t="s">
        <v>296</v>
      </c>
      <c r="T145" t="s">
        <v>297</v>
      </c>
      <c r="U145" s="6" t="s">
        <v>36</v>
      </c>
      <c r="V145" t="s">
        <v>298</v>
      </c>
      <c r="W145">
        <v>4</v>
      </c>
    </row>
    <row r="146" spans="1:23" x14ac:dyDescent="0.25">
      <c r="A146" t="s">
        <v>388</v>
      </c>
      <c r="B146" s="11" t="s">
        <v>47</v>
      </c>
      <c r="C146" t="s">
        <v>55</v>
      </c>
      <c r="D146" t="s">
        <v>289</v>
      </c>
      <c r="E146" t="s">
        <v>290</v>
      </c>
      <c r="G146" t="s">
        <v>291</v>
      </c>
      <c r="H146" t="s">
        <v>360</v>
      </c>
      <c r="I146">
        <v>48</v>
      </c>
      <c r="J146" s="6">
        <f t="shared" si="11"/>
        <v>0.48</v>
      </c>
      <c r="K146"/>
      <c r="L146" t="s">
        <v>389</v>
      </c>
      <c r="M146" s="8">
        <v>6600</v>
      </c>
      <c r="N146" s="9">
        <f t="shared" si="9"/>
        <v>3168</v>
      </c>
      <c r="O146" s="9" t="s">
        <v>51</v>
      </c>
      <c r="P146" t="s">
        <v>294</v>
      </c>
      <c r="R146" t="s">
        <v>295</v>
      </c>
      <c r="S146" t="s">
        <v>344</v>
      </c>
      <c r="T146" t="s">
        <v>345</v>
      </c>
      <c r="U146" s="6" t="s">
        <v>36</v>
      </c>
      <c r="V146" t="s">
        <v>298</v>
      </c>
      <c r="W146">
        <v>4</v>
      </c>
    </row>
    <row r="147" spans="1:23" x14ac:dyDescent="0.25">
      <c r="A147" t="s">
        <v>390</v>
      </c>
      <c r="B147" s="11" t="s">
        <v>288</v>
      </c>
      <c r="C147" t="s">
        <v>245</v>
      </c>
      <c r="D147" t="s">
        <v>289</v>
      </c>
      <c r="E147" t="s">
        <v>290</v>
      </c>
      <c r="G147" t="s">
        <v>291</v>
      </c>
      <c r="H147" t="s">
        <v>349</v>
      </c>
      <c r="I147">
        <v>17.57</v>
      </c>
      <c r="J147" s="6">
        <f t="shared" si="11"/>
        <v>0.1757</v>
      </c>
      <c r="K147"/>
      <c r="L147" t="s">
        <v>391</v>
      </c>
      <c r="M147" s="8">
        <v>1080</v>
      </c>
      <c r="N147" s="9">
        <f t="shared" si="9"/>
        <v>189.756</v>
      </c>
      <c r="O147" s="9" t="s">
        <v>51</v>
      </c>
      <c r="P147" t="s">
        <v>294</v>
      </c>
      <c r="R147" t="s">
        <v>295</v>
      </c>
      <c r="S147" t="s">
        <v>296</v>
      </c>
      <c r="T147" t="s">
        <v>297</v>
      </c>
      <c r="U147" s="6" t="s">
        <v>36</v>
      </c>
      <c r="V147" t="s">
        <v>298</v>
      </c>
      <c r="W147">
        <v>4</v>
      </c>
    </row>
    <row r="148" spans="1:23" x14ac:dyDescent="0.25">
      <c r="A148" t="s">
        <v>392</v>
      </c>
      <c r="B148" s="11" t="s">
        <v>47</v>
      </c>
      <c r="C148" t="s">
        <v>40</v>
      </c>
      <c r="D148" t="s">
        <v>289</v>
      </c>
      <c r="E148" t="s">
        <v>290</v>
      </c>
      <c r="G148" t="s">
        <v>291</v>
      </c>
      <c r="H148" t="s">
        <v>360</v>
      </c>
      <c r="I148">
        <v>48</v>
      </c>
      <c r="J148" s="6">
        <f t="shared" si="11"/>
        <v>0.48</v>
      </c>
      <c r="K148"/>
      <c r="L148" t="s">
        <v>393</v>
      </c>
      <c r="M148" s="8">
        <v>4820</v>
      </c>
      <c r="N148" s="9">
        <f t="shared" si="9"/>
        <v>2313.6</v>
      </c>
      <c r="O148" s="9" t="s">
        <v>51</v>
      </c>
      <c r="P148" t="s">
        <v>294</v>
      </c>
      <c r="R148" t="s">
        <v>295</v>
      </c>
      <c r="S148" t="s">
        <v>344</v>
      </c>
      <c r="T148" t="s">
        <v>345</v>
      </c>
      <c r="U148" s="6" t="s">
        <v>36</v>
      </c>
      <c r="V148" t="s">
        <v>298</v>
      </c>
      <c r="W148">
        <v>4</v>
      </c>
    </row>
    <row r="149" spans="1:23" x14ac:dyDescent="0.25">
      <c r="A149" t="s">
        <v>394</v>
      </c>
      <c r="B149" s="11" t="s">
        <v>25</v>
      </c>
      <c r="C149" t="s">
        <v>271</v>
      </c>
      <c r="D149" t="s">
        <v>289</v>
      </c>
      <c r="E149" t="s">
        <v>290</v>
      </c>
      <c r="G149" t="s">
        <v>291</v>
      </c>
      <c r="H149" t="s">
        <v>349</v>
      </c>
      <c r="I149">
        <v>20</v>
      </c>
      <c r="J149" s="6">
        <f t="shared" si="11"/>
        <v>0.2</v>
      </c>
      <c r="K149"/>
      <c r="L149" t="s">
        <v>330</v>
      </c>
      <c r="M149" s="8">
        <v>480</v>
      </c>
      <c r="N149" s="9">
        <f t="shared" si="9"/>
        <v>96</v>
      </c>
      <c r="O149" s="9" t="s">
        <v>51</v>
      </c>
      <c r="P149" t="s">
        <v>294</v>
      </c>
      <c r="R149" t="s">
        <v>295</v>
      </c>
      <c r="S149" t="s">
        <v>302</v>
      </c>
      <c r="T149" t="s">
        <v>303</v>
      </c>
      <c r="U149" s="6" t="s">
        <v>98</v>
      </c>
      <c r="V149" t="s">
        <v>298</v>
      </c>
      <c r="W149">
        <v>4</v>
      </c>
    </row>
    <row r="150" spans="1:23" x14ac:dyDescent="0.25">
      <c r="A150" t="s">
        <v>395</v>
      </c>
      <c r="B150" s="11" t="s">
        <v>25</v>
      </c>
      <c r="C150" t="s">
        <v>55</v>
      </c>
      <c r="D150" t="s">
        <v>289</v>
      </c>
      <c r="E150" t="s">
        <v>290</v>
      </c>
      <c r="G150" t="s">
        <v>291</v>
      </c>
      <c r="H150" t="s">
        <v>396</v>
      </c>
      <c r="I150" s="14">
        <v>24.3</v>
      </c>
      <c r="J150" s="6">
        <f t="shared" si="11"/>
        <v>0.24299999999999999</v>
      </c>
      <c r="K150" s="14"/>
      <c r="L150" t="s">
        <v>397</v>
      </c>
      <c r="M150" s="8">
        <v>12000</v>
      </c>
      <c r="N150" s="9">
        <f t="shared" si="9"/>
        <v>2916</v>
      </c>
      <c r="O150" s="9" t="s">
        <v>51</v>
      </c>
      <c r="P150" t="s">
        <v>294</v>
      </c>
      <c r="R150" t="s">
        <v>295</v>
      </c>
      <c r="S150" t="s">
        <v>302</v>
      </c>
      <c r="T150" t="s">
        <v>303</v>
      </c>
      <c r="U150" s="6" t="s">
        <v>36</v>
      </c>
      <c r="V150" t="s">
        <v>298</v>
      </c>
      <c r="W150">
        <v>1</v>
      </c>
    </row>
    <row r="151" spans="1:23" x14ac:dyDescent="0.25">
      <c r="A151" t="s">
        <v>398</v>
      </c>
      <c r="B151" s="11" t="s">
        <v>47</v>
      </c>
      <c r="C151" t="s">
        <v>87</v>
      </c>
      <c r="D151" t="s">
        <v>289</v>
      </c>
      <c r="E151" t="s">
        <v>290</v>
      </c>
      <c r="G151" t="s">
        <v>291</v>
      </c>
      <c r="H151" t="s">
        <v>399</v>
      </c>
      <c r="I151">
        <v>22.63</v>
      </c>
      <c r="J151" s="6">
        <f t="shared" si="11"/>
        <v>0.2263</v>
      </c>
      <c r="K151"/>
      <c r="L151" t="s">
        <v>337</v>
      </c>
      <c r="M151" s="8">
        <v>2400</v>
      </c>
      <c r="N151" s="9">
        <f t="shared" si="9"/>
        <v>543.12</v>
      </c>
      <c r="O151" s="9" t="s">
        <v>51</v>
      </c>
      <c r="P151" t="s">
        <v>294</v>
      </c>
      <c r="R151" t="s">
        <v>295</v>
      </c>
      <c r="S151" t="s">
        <v>344</v>
      </c>
      <c r="T151" t="s">
        <v>345</v>
      </c>
      <c r="U151" s="6" t="s">
        <v>36</v>
      </c>
      <c r="V151" t="s">
        <v>298</v>
      </c>
      <c r="W151">
        <v>4</v>
      </c>
    </row>
    <row r="152" spans="1:23" x14ac:dyDescent="0.25">
      <c r="A152" t="s">
        <v>400</v>
      </c>
      <c r="B152" s="11" t="s">
        <v>25</v>
      </c>
      <c r="C152" t="s">
        <v>55</v>
      </c>
      <c r="D152" t="s">
        <v>289</v>
      </c>
      <c r="E152" t="s">
        <v>290</v>
      </c>
      <c r="G152" t="s">
        <v>291</v>
      </c>
      <c r="H152" t="s">
        <v>399</v>
      </c>
      <c r="I152">
        <v>22.63</v>
      </c>
      <c r="J152" s="6">
        <f t="shared" si="11"/>
        <v>0.2263</v>
      </c>
      <c r="K152"/>
      <c r="L152" t="s">
        <v>401</v>
      </c>
      <c r="M152" s="8">
        <v>8118</v>
      </c>
      <c r="N152" s="9">
        <f t="shared" si="9"/>
        <v>1837.1034</v>
      </c>
      <c r="O152" s="9" t="s">
        <v>51</v>
      </c>
      <c r="P152" t="s">
        <v>294</v>
      </c>
      <c r="R152" t="s">
        <v>295</v>
      </c>
      <c r="S152" t="s">
        <v>302</v>
      </c>
      <c r="T152" t="s">
        <v>303</v>
      </c>
      <c r="U152" s="6" t="s">
        <v>36</v>
      </c>
      <c r="V152" t="s">
        <v>298</v>
      </c>
      <c r="W152">
        <v>4</v>
      </c>
    </row>
    <row r="153" spans="1:23" x14ac:dyDescent="0.25">
      <c r="A153" t="s">
        <v>402</v>
      </c>
      <c r="B153" s="11" t="s">
        <v>47</v>
      </c>
      <c r="C153" t="s">
        <v>403</v>
      </c>
      <c r="D153" t="s">
        <v>289</v>
      </c>
      <c r="E153" t="s">
        <v>290</v>
      </c>
      <c r="G153" t="s">
        <v>291</v>
      </c>
      <c r="H153" t="s">
        <v>404</v>
      </c>
      <c r="I153">
        <v>18.5</v>
      </c>
      <c r="J153" s="6">
        <f t="shared" si="11"/>
        <v>0.185</v>
      </c>
      <c r="K153"/>
      <c r="L153" t="s">
        <v>405</v>
      </c>
      <c r="M153" s="8">
        <v>13000</v>
      </c>
      <c r="N153" s="9">
        <f t="shared" si="9"/>
        <v>2405</v>
      </c>
      <c r="O153" s="9" t="s">
        <v>51</v>
      </c>
      <c r="P153" t="s">
        <v>334</v>
      </c>
      <c r="R153" t="s">
        <v>295</v>
      </c>
      <c r="S153" t="s">
        <v>344</v>
      </c>
      <c r="T153" t="s">
        <v>345</v>
      </c>
      <c r="U153" s="6" t="s">
        <v>36</v>
      </c>
      <c r="V153" t="s">
        <v>298</v>
      </c>
      <c r="W153">
        <v>4</v>
      </c>
    </row>
    <row r="154" spans="1:23" x14ac:dyDescent="0.25">
      <c r="A154" t="s">
        <v>406</v>
      </c>
      <c r="B154" s="11" t="s">
        <v>288</v>
      </c>
      <c r="C154" t="s">
        <v>135</v>
      </c>
      <c r="D154" t="s">
        <v>289</v>
      </c>
      <c r="E154" t="s">
        <v>290</v>
      </c>
      <c r="G154" t="s">
        <v>291</v>
      </c>
      <c r="H154" t="s">
        <v>339</v>
      </c>
      <c r="I154">
        <v>24</v>
      </c>
      <c r="J154" s="6">
        <f t="shared" si="11"/>
        <v>0.24</v>
      </c>
      <c r="K154"/>
      <c r="L154" t="s">
        <v>407</v>
      </c>
      <c r="M154" s="8">
        <v>780</v>
      </c>
      <c r="N154" s="9">
        <f t="shared" si="9"/>
        <v>187.2</v>
      </c>
      <c r="O154" s="9" t="s">
        <v>51</v>
      </c>
      <c r="P154" t="s">
        <v>294</v>
      </c>
      <c r="R154" t="s">
        <v>295</v>
      </c>
      <c r="S154" t="s">
        <v>296</v>
      </c>
      <c r="T154" t="s">
        <v>297</v>
      </c>
      <c r="U154" s="6" t="s">
        <v>36</v>
      </c>
      <c r="V154" t="s">
        <v>298</v>
      </c>
      <c r="W154">
        <v>4</v>
      </c>
    </row>
    <row r="155" spans="1:23" x14ac:dyDescent="0.25">
      <c r="A155" t="s">
        <v>408</v>
      </c>
      <c r="B155" s="11" t="s">
        <v>47</v>
      </c>
      <c r="C155" t="s">
        <v>127</v>
      </c>
      <c r="D155" t="s">
        <v>289</v>
      </c>
      <c r="E155" t="s">
        <v>290</v>
      </c>
      <c r="G155" t="s">
        <v>291</v>
      </c>
      <c r="H155" t="s">
        <v>409</v>
      </c>
      <c r="I155">
        <v>11.47</v>
      </c>
      <c r="J155" s="6">
        <f t="shared" si="11"/>
        <v>0.11470000000000001</v>
      </c>
      <c r="K155"/>
      <c r="L155" t="s">
        <v>277</v>
      </c>
      <c r="M155" s="8">
        <v>1000</v>
      </c>
      <c r="N155" s="9">
        <f t="shared" si="9"/>
        <v>114.70000000000002</v>
      </c>
      <c r="O155" s="9" t="s">
        <v>51</v>
      </c>
      <c r="P155" t="s">
        <v>294</v>
      </c>
      <c r="R155" t="s">
        <v>295</v>
      </c>
      <c r="S155" t="s">
        <v>344</v>
      </c>
      <c r="T155" t="s">
        <v>345</v>
      </c>
      <c r="U155" s="6" t="s">
        <v>36</v>
      </c>
      <c r="V155" t="s">
        <v>298</v>
      </c>
      <c r="W155">
        <v>4</v>
      </c>
    </row>
    <row r="156" spans="1:23" x14ac:dyDescent="0.25">
      <c r="A156" t="s">
        <v>410</v>
      </c>
      <c r="B156" s="11" t="s">
        <v>288</v>
      </c>
      <c r="C156" t="s">
        <v>113</v>
      </c>
      <c r="D156" t="s">
        <v>289</v>
      </c>
      <c r="E156" t="s">
        <v>290</v>
      </c>
      <c r="G156" t="s">
        <v>291</v>
      </c>
      <c r="H156" t="s">
        <v>309</v>
      </c>
      <c r="I156">
        <v>25</v>
      </c>
      <c r="J156" s="6">
        <f t="shared" si="11"/>
        <v>0.25</v>
      </c>
      <c r="K156"/>
      <c r="L156" t="s">
        <v>411</v>
      </c>
      <c r="M156" s="8">
        <v>180</v>
      </c>
      <c r="N156" s="9">
        <f t="shared" si="9"/>
        <v>45</v>
      </c>
      <c r="O156" s="9" t="s">
        <v>51</v>
      </c>
      <c r="P156" t="s">
        <v>294</v>
      </c>
      <c r="R156" t="s">
        <v>295</v>
      </c>
      <c r="S156" t="s">
        <v>296</v>
      </c>
      <c r="T156" t="s">
        <v>297</v>
      </c>
      <c r="U156" s="6" t="s">
        <v>36</v>
      </c>
      <c r="V156" t="s">
        <v>298</v>
      </c>
      <c r="W156">
        <v>4</v>
      </c>
    </row>
    <row r="157" spans="1:23" x14ac:dyDescent="0.25">
      <c r="A157" t="s">
        <v>412</v>
      </c>
      <c r="B157" s="11" t="s">
        <v>366</v>
      </c>
      <c r="C157" t="s">
        <v>279</v>
      </c>
      <c r="D157" t="s">
        <v>289</v>
      </c>
      <c r="E157" t="s">
        <v>290</v>
      </c>
      <c r="G157" t="s">
        <v>291</v>
      </c>
      <c r="H157" t="s">
        <v>413</v>
      </c>
      <c r="I157">
        <v>25</v>
      </c>
      <c r="J157" s="6">
        <f t="shared" si="11"/>
        <v>0.25</v>
      </c>
      <c r="K157"/>
      <c r="L157" t="s">
        <v>414</v>
      </c>
      <c r="M157" s="8">
        <v>240</v>
      </c>
      <c r="N157" s="9">
        <f t="shared" si="9"/>
        <v>60</v>
      </c>
      <c r="O157" s="9" t="s">
        <v>51</v>
      </c>
      <c r="P157" t="s">
        <v>334</v>
      </c>
      <c r="R157" t="s">
        <v>295</v>
      </c>
      <c r="S157" t="s">
        <v>369</v>
      </c>
      <c r="T157" t="s">
        <v>370</v>
      </c>
      <c r="U157" s="6" t="s">
        <v>36</v>
      </c>
      <c r="V157" t="s">
        <v>298</v>
      </c>
      <c r="W157">
        <v>4</v>
      </c>
    </row>
    <row r="158" spans="1:23" x14ac:dyDescent="0.25">
      <c r="A158" t="s">
        <v>415</v>
      </c>
      <c r="B158" s="11" t="s">
        <v>25</v>
      </c>
      <c r="C158" t="s">
        <v>55</v>
      </c>
      <c r="D158" t="s">
        <v>289</v>
      </c>
      <c r="E158" t="s">
        <v>290</v>
      </c>
      <c r="G158" t="s">
        <v>291</v>
      </c>
      <c r="H158" t="s">
        <v>416</v>
      </c>
      <c r="I158">
        <v>29.66</v>
      </c>
      <c r="J158" s="6">
        <f t="shared" si="11"/>
        <v>0.29659999999999997</v>
      </c>
      <c r="K158"/>
      <c r="L158" t="s">
        <v>417</v>
      </c>
      <c r="M158" s="8">
        <v>10800</v>
      </c>
      <c r="N158" s="9">
        <f t="shared" si="9"/>
        <v>3203.2799999999997</v>
      </c>
      <c r="O158" s="9" t="s">
        <v>51</v>
      </c>
      <c r="P158" t="s">
        <v>294</v>
      </c>
      <c r="R158" t="s">
        <v>295</v>
      </c>
      <c r="S158" t="s">
        <v>302</v>
      </c>
      <c r="T158" t="s">
        <v>303</v>
      </c>
      <c r="U158" s="6" t="s">
        <v>36</v>
      </c>
      <c r="V158" t="s">
        <v>298</v>
      </c>
      <c r="W158">
        <v>4</v>
      </c>
    </row>
    <row r="159" spans="1:23" x14ac:dyDescent="0.25">
      <c r="A159" t="s">
        <v>418</v>
      </c>
      <c r="B159" s="11" t="s">
        <v>288</v>
      </c>
      <c r="C159" t="s">
        <v>419</v>
      </c>
      <c r="D159" t="s">
        <v>289</v>
      </c>
      <c r="E159" t="s">
        <v>290</v>
      </c>
      <c r="G159" t="s">
        <v>291</v>
      </c>
      <c r="H159" t="s">
        <v>380</v>
      </c>
      <c r="I159">
        <v>17.57</v>
      </c>
      <c r="J159" s="6">
        <f t="shared" si="11"/>
        <v>0.1757</v>
      </c>
      <c r="K159"/>
      <c r="L159" t="s">
        <v>420</v>
      </c>
      <c r="M159" s="8">
        <v>720</v>
      </c>
      <c r="N159" s="9">
        <f t="shared" si="9"/>
        <v>126.50399999999999</v>
      </c>
      <c r="O159" s="9" t="s">
        <v>51</v>
      </c>
      <c r="P159" t="s">
        <v>334</v>
      </c>
      <c r="R159" t="s">
        <v>295</v>
      </c>
      <c r="S159" t="s">
        <v>296</v>
      </c>
      <c r="T159" t="s">
        <v>297</v>
      </c>
      <c r="U159" s="6" t="s">
        <v>98</v>
      </c>
      <c r="V159" t="s">
        <v>298</v>
      </c>
      <c r="W159">
        <v>4</v>
      </c>
    </row>
    <row r="160" spans="1:23" x14ac:dyDescent="0.25">
      <c r="A160" t="s">
        <v>421</v>
      </c>
      <c r="B160" s="11" t="s">
        <v>312</v>
      </c>
      <c r="C160" t="s">
        <v>422</v>
      </c>
      <c r="D160" t="s">
        <v>289</v>
      </c>
      <c r="E160" t="s">
        <v>290</v>
      </c>
      <c r="G160" t="s">
        <v>291</v>
      </c>
      <c r="H160" t="s">
        <v>309</v>
      </c>
      <c r="I160" t="s">
        <v>313</v>
      </c>
      <c r="J160" s="6">
        <v>0.27500000000000002</v>
      </c>
      <c r="K160"/>
      <c r="L160" t="s">
        <v>120</v>
      </c>
      <c r="M160" s="8">
        <v>360</v>
      </c>
      <c r="N160" s="9">
        <f t="shared" si="9"/>
        <v>99.000000000000014</v>
      </c>
      <c r="O160" s="9" t="s">
        <v>51</v>
      </c>
      <c r="P160" t="s">
        <v>294</v>
      </c>
      <c r="R160" t="s">
        <v>295</v>
      </c>
      <c r="S160" t="s">
        <v>315</v>
      </c>
      <c r="T160" t="s">
        <v>423</v>
      </c>
      <c r="U160" s="6" t="s">
        <v>36</v>
      </c>
      <c r="V160" t="s">
        <v>298</v>
      </c>
      <c r="W160">
        <v>4</v>
      </c>
    </row>
    <row r="161" spans="1:24" x14ac:dyDescent="0.25">
      <c r="A161" t="s">
        <v>424</v>
      </c>
      <c r="B161" s="11" t="s">
        <v>288</v>
      </c>
      <c r="C161" t="s">
        <v>159</v>
      </c>
      <c r="D161" t="s">
        <v>289</v>
      </c>
      <c r="E161" t="s">
        <v>290</v>
      </c>
      <c r="G161" t="s">
        <v>291</v>
      </c>
      <c r="H161" t="s">
        <v>309</v>
      </c>
      <c r="I161">
        <v>25</v>
      </c>
      <c r="J161" s="6">
        <f>IF(ISBLANK(I161), 1, I161/100)</f>
        <v>0.25</v>
      </c>
      <c r="K161"/>
      <c r="L161" t="s">
        <v>425</v>
      </c>
      <c r="M161" s="8">
        <v>600</v>
      </c>
      <c r="N161" s="9">
        <f t="shared" si="9"/>
        <v>150</v>
      </c>
      <c r="O161" s="9" t="s">
        <v>51</v>
      </c>
      <c r="P161" t="s">
        <v>294</v>
      </c>
      <c r="R161" t="s">
        <v>295</v>
      </c>
      <c r="S161" t="s">
        <v>296</v>
      </c>
      <c r="T161" t="s">
        <v>297</v>
      </c>
      <c r="U161" s="6" t="s">
        <v>36</v>
      </c>
      <c r="V161" t="s">
        <v>298</v>
      </c>
      <c r="W161">
        <v>4</v>
      </c>
    </row>
    <row r="162" spans="1:24" x14ac:dyDescent="0.25">
      <c r="A162" t="s">
        <v>426</v>
      </c>
      <c r="B162" s="11" t="s">
        <v>25</v>
      </c>
      <c r="C162" t="s">
        <v>40</v>
      </c>
      <c r="D162" t="s">
        <v>289</v>
      </c>
      <c r="E162" t="s">
        <v>290</v>
      </c>
      <c r="G162" t="s">
        <v>291</v>
      </c>
      <c r="H162" t="s">
        <v>332</v>
      </c>
      <c r="I162" s="14">
        <v>29.8</v>
      </c>
      <c r="J162" s="6">
        <f>IF(ISBLANK(I162), 1, I162/100)</f>
        <v>0.29799999999999999</v>
      </c>
      <c r="K162" s="14"/>
      <c r="L162" t="s">
        <v>427</v>
      </c>
      <c r="M162" s="8">
        <v>51280</v>
      </c>
      <c r="N162" s="9">
        <f t="shared" si="9"/>
        <v>15281.439999999999</v>
      </c>
      <c r="O162" s="9" t="s">
        <v>51</v>
      </c>
      <c r="P162" t="s">
        <v>294</v>
      </c>
      <c r="R162" t="s">
        <v>295</v>
      </c>
      <c r="S162" t="s">
        <v>302</v>
      </c>
      <c r="T162" t="s">
        <v>303</v>
      </c>
      <c r="U162" s="6" t="s">
        <v>36</v>
      </c>
      <c r="V162" t="s">
        <v>298</v>
      </c>
      <c r="W162">
        <v>1</v>
      </c>
    </row>
    <row r="163" spans="1:24" s="11" customFormat="1" x14ac:dyDescent="0.25">
      <c r="A163" t="s">
        <v>428</v>
      </c>
      <c r="B163" s="11" t="s">
        <v>47</v>
      </c>
      <c r="C163" t="s">
        <v>111</v>
      </c>
      <c r="D163" t="s">
        <v>289</v>
      </c>
      <c r="E163" t="s">
        <v>290</v>
      </c>
      <c r="F163"/>
      <c r="G163" t="s">
        <v>291</v>
      </c>
      <c r="H163" t="s">
        <v>429</v>
      </c>
      <c r="I163">
        <v>22.97</v>
      </c>
      <c r="J163" s="6">
        <f>IF(ISBLANK(I163), 1, I163/100)</f>
        <v>0.22969999999999999</v>
      </c>
      <c r="K163"/>
      <c r="L163" t="s">
        <v>430</v>
      </c>
      <c r="M163" s="8">
        <v>38400</v>
      </c>
      <c r="N163" s="9">
        <f t="shared" si="9"/>
        <v>8820.48</v>
      </c>
      <c r="O163" s="9" t="s">
        <v>51</v>
      </c>
      <c r="P163" t="s">
        <v>294</v>
      </c>
      <c r="Q163"/>
      <c r="R163" t="s">
        <v>295</v>
      </c>
      <c r="S163" t="s">
        <v>344</v>
      </c>
      <c r="T163" t="s">
        <v>345</v>
      </c>
      <c r="U163" s="6" t="s">
        <v>36</v>
      </c>
      <c r="V163" t="s">
        <v>298</v>
      </c>
      <c r="W163">
        <v>4</v>
      </c>
      <c r="X163"/>
    </row>
    <row r="164" spans="1:24" s="11" customFormat="1" x14ac:dyDescent="0.25">
      <c r="A164" t="s">
        <v>431</v>
      </c>
      <c r="B164" s="11" t="s">
        <v>312</v>
      </c>
      <c r="C164" t="s">
        <v>55</v>
      </c>
      <c r="D164" t="s">
        <v>289</v>
      </c>
      <c r="E164" t="s">
        <v>290</v>
      </c>
      <c r="F164"/>
      <c r="G164" t="s">
        <v>291</v>
      </c>
      <c r="H164" t="s">
        <v>309</v>
      </c>
      <c r="I164" t="s">
        <v>313</v>
      </c>
      <c r="J164" s="6">
        <v>0.27500000000000002</v>
      </c>
      <c r="K164"/>
      <c r="L164" t="s">
        <v>432</v>
      </c>
      <c r="M164" s="8">
        <v>7743</v>
      </c>
      <c r="N164" s="9">
        <f t="shared" si="9"/>
        <v>2129.3250000000003</v>
      </c>
      <c r="O164" s="9" t="s">
        <v>51</v>
      </c>
      <c r="P164" t="s">
        <v>294</v>
      </c>
      <c r="Q164"/>
      <c r="R164" t="s">
        <v>295</v>
      </c>
      <c r="S164" t="s">
        <v>315</v>
      </c>
      <c r="T164" t="s">
        <v>423</v>
      </c>
      <c r="U164" s="6" t="s">
        <v>36</v>
      </c>
      <c r="V164" t="s">
        <v>298</v>
      </c>
      <c r="W164">
        <v>4</v>
      </c>
      <c r="X164"/>
    </row>
    <row r="165" spans="1:24" x14ac:dyDescent="0.25">
      <c r="A165" t="s">
        <v>433</v>
      </c>
      <c r="B165" s="11" t="s">
        <v>288</v>
      </c>
      <c r="C165" t="s">
        <v>135</v>
      </c>
      <c r="D165" t="s">
        <v>289</v>
      </c>
      <c r="E165" t="s">
        <v>290</v>
      </c>
      <c r="G165" t="s">
        <v>291</v>
      </c>
      <c r="H165" t="s">
        <v>434</v>
      </c>
      <c r="I165">
        <v>15.24</v>
      </c>
      <c r="J165" s="6">
        <f t="shared" ref="J165:J183" si="12">IF(ISBLANK(I165), 1, I165/100)</f>
        <v>0.15240000000000001</v>
      </c>
      <c r="K165"/>
      <c r="L165" t="s">
        <v>391</v>
      </c>
      <c r="M165" s="8">
        <v>1080</v>
      </c>
      <c r="N165" s="9">
        <f t="shared" si="9"/>
        <v>164.59200000000001</v>
      </c>
      <c r="O165" s="9" t="s">
        <v>51</v>
      </c>
      <c r="P165" t="s">
        <v>294</v>
      </c>
      <c r="R165" t="s">
        <v>295</v>
      </c>
      <c r="S165" t="s">
        <v>296</v>
      </c>
      <c r="T165" t="s">
        <v>297</v>
      </c>
      <c r="U165" s="6" t="s">
        <v>36</v>
      </c>
      <c r="V165" t="s">
        <v>298</v>
      </c>
      <c r="W165">
        <v>4</v>
      </c>
    </row>
    <row r="166" spans="1:24" x14ac:dyDescent="0.25">
      <c r="A166" t="s">
        <v>435</v>
      </c>
      <c r="B166" s="11" t="s">
        <v>288</v>
      </c>
      <c r="C166" t="s">
        <v>305</v>
      </c>
      <c r="D166" t="s">
        <v>289</v>
      </c>
      <c r="E166" t="s">
        <v>290</v>
      </c>
      <c r="G166" t="s">
        <v>291</v>
      </c>
      <c r="H166" t="s">
        <v>436</v>
      </c>
      <c r="I166">
        <v>14.1</v>
      </c>
      <c r="J166" s="6">
        <f t="shared" si="12"/>
        <v>0.14099999999999999</v>
      </c>
      <c r="K166"/>
      <c r="L166" t="s">
        <v>437</v>
      </c>
      <c r="M166" s="8">
        <v>3240</v>
      </c>
      <c r="N166" s="9">
        <f t="shared" si="9"/>
        <v>456.84</v>
      </c>
      <c r="O166" s="9" t="s">
        <v>51</v>
      </c>
      <c r="P166" t="s">
        <v>294</v>
      </c>
      <c r="R166" t="s">
        <v>295</v>
      </c>
      <c r="S166" t="s">
        <v>296</v>
      </c>
      <c r="T166" t="s">
        <v>297</v>
      </c>
      <c r="U166" s="6" t="s">
        <v>36</v>
      </c>
      <c r="V166" t="s">
        <v>298</v>
      </c>
      <c r="W166">
        <v>4</v>
      </c>
    </row>
    <row r="167" spans="1:24" x14ac:dyDescent="0.25">
      <c r="A167" t="s">
        <v>438</v>
      </c>
      <c r="B167" s="11" t="s">
        <v>288</v>
      </c>
      <c r="C167" t="s">
        <v>356</v>
      </c>
      <c r="D167" t="s">
        <v>289</v>
      </c>
      <c r="E167" t="s">
        <v>290</v>
      </c>
      <c r="G167" t="s">
        <v>291</v>
      </c>
      <c r="H167" t="s">
        <v>439</v>
      </c>
      <c r="I167">
        <v>17.57</v>
      </c>
      <c r="J167" s="6">
        <f t="shared" si="12"/>
        <v>0.1757</v>
      </c>
      <c r="K167"/>
      <c r="L167" t="s">
        <v>440</v>
      </c>
      <c r="M167" s="8">
        <v>360</v>
      </c>
      <c r="N167" s="9">
        <f t="shared" si="9"/>
        <v>63.251999999999995</v>
      </c>
      <c r="O167" s="9" t="s">
        <v>51</v>
      </c>
      <c r="P167" t="s">
        <v>294</v>
      </c>
      <c r="R167" t="s">
        <v>295</v>
      </c>
      <c r="S167" t="s">
        <v>296</v>
      </c>
      <c r="T167" t="s">
        <v>297</v>
      </c>
      <c r="U167" s="6" t="s">
        <v>98</v>
      </c>
      <c r="V167" t="s">
        <v>298</v>
      </c>
      <c r="W167">
        <v>4</v>
      </c>
    </row>
    <row r="168" spans="1:24" x14ac:dyDescent="0.25">
      <c r="A168" t="s">
        <v>441</v>
      </c>
      <c r="B168" s="11" t="s">
        <v>25</v>
      </c>
      <c r="C168" t="s">
        <v>55</v>
      </c>
      <c r="D168" t="s">
        <v>289</v>
      </c>
      <c r="E168" t="s">
        <v>290</v>
      </c>
      <c r="G168" t="s">
        <v>291</v>
      </c>
      <c r="H168" t="s">
        <v>380</v>
      </c>
      <c r="I168">
        <v>17.57</v>
      </c>
      <c r="J168" s="6">
        <f t="shared" si="12"/>
        <v>0.1757</v>
      </c>
      <c r="K168"/>
      <c r="L168" t="s">
        <v>442</v>
      </c>
      <c r="M168" s="8">
        <v>14400</v>
      </c>
      <c r="N168" s="9">
        <f t="shared" si="9"/>
        <v>2530.08</v>
      </c>
      <c r="O168" s="9" t="s">
        <v>51</v>
      </c>
      <c r="P168" t="s">
        <v>294</v>
      </c>
      <c r="R168" t="s">
        <v>295</v>
      </c>
      <c r="S168" t="s">
        <v>302</v>
      </c>
      <c r="T168" t="s">
        <v>303</v>
      </c>
      <c r="U168" s="6" t="s">
        <v>36</v>
      </c>
      <c r="V168" t="s">
        <v>298</v>
      </c>
      <c r="W168">
        <v>4</v>
      </c>
    </row>
    <row r="169" spans="1:24" x14ac:dyDescent="0.25">
      <c r="A169" t="s">
        <v>443</v>
      </c>
      <c r="B169" s="11" t="s">
        <v>288</v>
      </c>
      <c r="C169" t="s">
        <v>263</v>
      </c>
      <c r="D169" t="s">
        <v>289</v>
      </c>
      <c r="E169" t="s">
        <v>290</v>
      </c>
      <c r="G169" t="s">
        <v>291</v>
      </c>
      <c r="H169" t="s">
        <v>444</v>
      </c>
      <c r="I169">
        <v>13.85</v>
      </c>
      <c r="J169" s="6">
        <f t="shared" si="12"/>
        <v>0.13849999999999998</v>
      </c>
      <c r="K169"/>
      <c r="L169" t="s">
        <v>445</v>
      </c>
      <c r="M169" s="8">
        <v>960</v>
      </c>
      <c r="N169" s="9">
        <f t="shared" si="9"/>
        <v>132.95999999999998</v>
      </c>
      <c r="O169" s="9" t="s">
        <v>51</v>
      </c>
      <c r="P169" t="s">
        <v>294</v>
      </c>
      <c r="R169" t="s">
        <v>295</v>
      </c>
      <c r="S169" t="s">
        <v>296</v>
      </c>
      <c r="T169" t="s">
        <v>297</v>
      </c>
      <c r="U169" s="6" t="s">
        <v>36</v>
      </c>
      <c r="V169" t="s">
        <v>298</v>
      </c>
      <c r="W169">
        <v>4</v>
      </c>
    </row>
    <row r="170" spans="1:24" x14ac:dyDescent="0.25">
      <c r="A170" t="s">
        <v>446</v>
      </c>
      <c r="B170" s="11" t="s">
        <v>25</v>
      </c>
      <c r="C170" t="s">
        <v>447</v>
      </c>
      <c r="D170" t="s">
        <v>289</v>
      </c>
      <c r="E170" t="s">
        <v>290</v>
      </c>
      <c r="G170" t="s">
        <v>291</v>
      </c>
      <c r="H170" t="s">
        <v>332</v>
      </c>
      <c r="I170">
        <v>29.8</v>
      </c>
      <c r="J170" s="6">
        <f t="shared" si="12"/>
        <v>0.29799999999999999</v>
      </c>
      <c r="K170"/>
      <c r="L170" t="s">
        <v>448</v>
      </c>
      <c r="M170" s="8">
        <v>1200</v>
      </c>
      <c r="N170" s="9">
        <f t="shared" si="9"/>
        <v>357.59999999999997</v>
      </c>
      <c r="O170" s="9" t="s">
        <v>51</v>
      </c>
      <c r="P170" t="s">
        <v>294</v>
      </c>
      <c r="R170" t="s">
        <v>295</v>
      </c>
      <c r="S170" t="s">
        <v>302</v>
      </c>
      <c r="T170" t="s">
        <v>303</v>
      </c>
      <c r="U170" s="6" t="s">
        <v>36</v>
      </c>
      <c r="V170" t="s">
        <v>298</v>
      </c>
      <c r="W170">
        <v>4</v>
      </c>
    </row>
    <row r="171" spans="1:24" x14ac:dyDescent="0.25">
      <c r="A171" t="s">
        <v>449</v>
      </c>
      <c r="B171" s="11" t="s">
        <v>25</v>
      </c>
      <c r="C171" t="s">
        <v>55</v>
      </c>
      <c r="D171" t="s">
        <v>289</v>
      </c>
      <c r="E171" t="s">
        <v>290</v>
      </c>
      <c r="G171" t="s">
        <v>291</v>
      </c>
      <c r="H171" t="s">
        <v>450</v>
      </c>
      <c r="I171" s="14">
        <v>29.7</v>
      </c>
      <c r="J171" s="6">
        <f t="shared" si="12"/>
        <v>0.29699999999999999</v>
      </c>
      <c r="K171" s="14"/>
      <c r="L171" t="s">
        <v>451</v>
      </c>
      <c r="M171" s="8">
        <v>34800</v>
      </c>
      <c r="N171" s="9">
        <f t="shared" si="9"/>
        <v>10335.6</v>
      </c>
      <c r="O171" s="9" t="s">
        <v>51</v>
      </c>
      <c r="P171" t="s">
        <v>294</v>
      </c>
      <c r="R171" t="s">
        <v>295</v>
      </c>
      <c r="S171" t="s">
        <v>302</v>
      </c>
      <c r="T171" t="s">
        <v>303</v>
      </c>
      <c r="U171" s="6" t="s">
        <v>36</v>
      </c>
      <c r="V171" t="s">
        <v>298</v>
      </c>
      <c r="W171">
        <v>1</v>
      </c>
    </row>
    <row r="172" spans="1:24" x14ac:dyDescent="0.25">
      <c r="A172" t="s">
        <v>452</v>
      </c>
      <c r="B172" s="11" t="s">
        <v>47</v>
      </c>
      <c r="C172" t="s">
        <v>422</v>
      </c>
      <c r="D172" t="s">
        <v>289</v>
      </c>
      <c r="E172" t="s">
        <v>290</v>
      </c>
      <c r="G172" t="s">
        <v>291</v>
      </c>
      <c r="H172" t="s">
        <v>399</v>
      </c>
      <c r="I172">
        <v>22.63</v>
      </c>
      <c r="J172" s="6">
        <f t="shared" si="12"/>
        <v>0.2263</v>
      </c>
      <c r="K172"/>
      <c r="L172" t="s">
        <v>453</v>
      </c>
      <c r="M172" s="8">
        <v>4320</v>
      </c>
      <c r="N172" s="9">
        <f t="shared" si="9"/>
        <v>977.61599999999999</v>
      </c>
      <c r="O172" s="9" t="s">
        <v>51</v>
      </c>
      <c r="P172" t="s">
        <v>294</v>
      </c>
      <c r="R172" t="s">
        <v>295</v>
      </c>
      <c r="S172" t="s">
        <v>344</v>
      </c>
      <c r="T172" t="s">
        <v>345</v>
      </c>
      <c r="U172" s="6" t="s">
        <v>36</v>
      </c>
      <c r="V172" t="s">
        <v>298</v>
      </c>
      <c r="W172">
        <v>4</v>
      </c>
    </row>
    <row r="173" spans="1:24" x14ac:dyDescent="0.25">
      <c r="A173" t="s">
        <v>454</v>
      </c>
      <c r="B173" s="11" t="s">
        <v>25</v>
      </c>
      <c r="C173" t="s">
        <v>55</v>
      </c>
      <c r="D173" t="s">
        <v>289</v>
      </c>
      <c r="E173" t="s">
        <v>290</v>
      </c>
      <c r="G173" t="s">
        <v>291</v>
      </c>
      <c r="H173" t="s">
        <v>332</v>
      </c>
      <c r="I173">
        <v>29.8</v>
      </c>
      <c r="J173" s="6">
        <f t="shared" si="12"/>
        <v>0.29799999999999999</v>
      </c>
      <c r="K173"/>
      <c r="L173" t="s">
        <v>337</v>
      </c>
      <c r="M173" s="8">
        <v>2400</v>
      </c>
      <c r="N173" s="9">
        <f t="shared" si="9"/>
        <v>715.19999999999993</v>
      </c>
      <c r="O173" s="9" t="s">
        <v>51</v>
      </c>
      <c r="P173" t="s">
        <v>294</v>
      </c>
      <c r="R173" t="s">
        <v>295</v>
      </c>
      <c r="S173" t="s">
        <v>302</v>
      </c>
      <c r="T173" t="s">
        <v>303</v>
      </c>
      <c r="U173" s="6" t="s">
        <v>36</v>
      </c>
      <c r="V173" t="s">
        <v>298</v>
      </c>
      <c r="W173">
        <v>4</v>
      </c>
    </row>
    <row r="174" spans="1:24" x14ac:dyDescent="0.25">
      <c r="A174" t="s">
        <v>455</v>
      </c>
      <c r="B174" s="11" t="s">
        <v>47</v>
      </c>
      <c r="C174" t="s">
        <v>55</v>
      </c>
      <c r="D174" t="s">
        <v>289</v>
      </c>
      <c r="E174" t="s">
        <v>290</v>
      </c>
      <c r="G174" t="s">
        <v>291</v>
      </c>
      <c r="H174" t="s">
        <v>456</v>
      </c>
      <c r="I174">
        <v>22.82</v>
      </c>
      <c r="J174" s="6">
        <f t="shared" si="12"/>
        <v>0.22820000000000001</v>
      </c>
      <c r="K174"/>
      <c r="L174" t="s">
        <v>457</v>
      </c>
      <c r="M174" s="8">
        <v>6000</v>
      </c>
      <c r="N174" s="9">
        <f t="shared" si="9"/>
        <v>1369.2</v>
      </c>
      <c r="O174" s="9" t="s">
        <v>51</v>
      </c>
      <c r="P174" t="s">
        <v>294</v>
      </c>
      <c r="R174" t="s">
        <v>295</v>
      </c>
      <c r="S174" t="s">
        <v>344</v>
      </c>
      <c r="T174" t="s">
        <v>345</v>
      </c>
      <c r="U174" s="6" t="s">
        <v>36</v>
      </c>
      <c r="V174" t="s">
        <v>298</v>
      </c>
      <c r="W174">
        <v>4</v>
      </c>
    </row>
    <row r="175" spans="1:24" x14ac:dyDescent="0.25">
      <c r="A175" t="s">
        <v>458</v>
      </c>
      <c r="B175" s="11" t="s">
        <v>25</v>
      </c>
      <c r="C175" t="s">
        <v>72</v>
      </c>
      <c r="D175" t="s">
        <v>289</v>
      </c>
      <c r="E175" t="s">
        <v>290</v>
      </c>
      <c r="G175" t="s">
        <v>291</v>
      </c>
      <c r="H175" t="s">
        <v>300</v>
      </c>
      <c r="I175">
        <v>22.97</v>
      </c>
      <c r="J175" s="6">
        <f t="shared" si="12"/>
        <v>0.22969999999999999</v>
      </c>
      <c r="K175"/>
      <c r="L175" t="s">
        <v>448</v>
      </c>
      <c r="M175" s="8">
        <v>1200</v>
      </c>
      <c r="N175" s="9">
        <f t="shared" si="9"/>
        <v>275.64</v>
      </c>
      <c r="O175" s="9" t="s">
        <v>51</v>
      </c>
      <c r="P175" t="s">
        <v>334</v>
      </c>
      <c r="R175" t="s">
        <v>295</v>
      </c>
      <c r="S175" t="s">
        <v>302</v>
      </c>
      <c r="T175" t="s">
        <v>303</v>
      </c>
      <c r="U175" s="6" t="s">
        <v>36</v>
      </c>
      <c r="V175" t="s">
        <v>298</v>
      </c>
      <c r="W175">
        <v>4</v>
      </c>
    </row>
    <row r="176" spans="1:24" x14ac:dyDescent="0.25">
      <c r="A176" t="s">
        <v>459</v>
      </c>
      <c r="B176" s="11" t="s">
        <v>288</v>
      </c>
      <c r="C176" t="s">
        <v>460</v>
      </c>
      <c r="D176" t="s">
        <v>289</v>
      </c>
      <c r="E176" t="s">
        <v>290</v>
      </c>
      <c r="G176" t="s">
        <v>291</v>
      </c>
      <c r="H176" t="s">
        <v>461</v>
      </c>
      <c r="I176" s="14">
        <v>20</v>
      </c>
      <c r="J176" s="6">
        <f t="shared" si="12"/>
        <v>0.2</v>
      </c>
      <c r="K176" s="14"/>
      <c r="L176" t="s">
        <v>462</v>
      </c>
      <c r="M176" s="8">
        <v>400</v>
      </c>
      <c r="N176" s="9">
        <f t="shared" si="9"/>
        <v>80</v>
      </c>
      <c r="O176" s="9" t="s">
        <v>51</v>
      </c>
      <c r="P176" t="s">
        <v>294</v>
      </c>
      <c r="R176" t="s">
        <v>295</v>
      </c>
      <c r="S176" t="s">
        <v>296</v>
      </c>
      <c r="T176" t="s">
        <v>297</v>
      </c>
      <c r="U176" s="6" t="s">
        <v>36</v>
      </c>
      <c r="V176" t="s">
        <v>298</v>
      </c>
      <c r="W176">
        <v>1</v>
      </c>
    </row>
    <row r="177" spans="1:23" x14ac:dyDescent="0.25">
      <c r="A177" t="s">
        <v>463</v>
      </c>
      <c r="B177" s="11" t="s">
        <v>25</v>
      </c>
      <c r="C177" t="s">
        <v>55</v>
      </c>
      <c r="D177" t="s">
        <v>289</v>
      </c>
      <c r="E177" t="s">
        <v>290</v>
      </c>
      <c r="G177" t="s">
        <v>291</v>
      </c>
      <c r="H177" t="s">
        <v>464</v>
      </c>
      <c r="I177">
        <v>17.5</v>
      </c>
      <c r="J177" s="6">
        <f t="shared" si="12"/>
        <v>0.17499999999999999</v>
      </c>
      <c r="K177"/>
      <c r="L177" t="s">
        <v>465</v>
      </c>
      <c r="M177" s="8">
        <v>20480</v>
      </c>
      <c r="N177" s="9">
        <f t="shared" si="9"/>
        <v>3584</v>
      </c>
      <c r="O177" s="9" t="s">
        <v>51</v>
      </c>
      <c r="P177" t="s">
        <v>294</v>
      </c>
      <c r="R177" t="s">
        <v>295</v>
      </c>
      <c r="S177" t="s">
        <v>302</v>
      </c>
      <c r="T177" t="s">
        <v>303</v>
      </c>
      <c r="U177" s="6" t="s">
        <v>36</v>
      </c>
      <c r="V177" t="s">
        <v>298</v>
      </c>
      <c r="W177">
        <v>4</v>
      </c>
    </row>
    <row r="178" spans="1:23" x14ac:dyDescent="0.25">
      <c r="A178" t="s">
        <v>466</v>
      </c>
      <c r="B178" s="11" t="s">
        <v>288</v>
      </c>
      <c r="C178" t="s">
        <v>467</v>
      </c>
      <c r="D178" t="s">
        <v>289</v>
      </c>
      <c r="E178" t="s">
        <v>290</v>
      </c>
      <c r="G178" t="s">
        <v>291</v>
      </c>
      <c r="H178" t="s">
        <v>309</v>
      </c>
      <c r="I178">
        <v>25</v>
      </c>
      <c r="J178" s="6">
        <f t="shared" si="12"/>
        <v>0.25</v>
      </c>
      <c r="K178"/>
      <c r="L178" t="s">
        <v>468</v>
      </c>
      <c r="M178" s="8">
        <v>400</v>
      </c>
      <c r="N178" s="9">
        <f t="shared" si="9"/>
        <v>100</v>
      </c>
      <c r="O178" s="9" t="s">
        <v>51</v>
      </c>
      <c r="P178" t="s">
        <v>294</v>
      </c>
      <c r="R178" t="s">
        <v>295</v>
      </c>
      <c r="S178" t="s">
        <v>296</v>
      </c>
      <c r="T178" t="s">
        <v>297</v>
      </c>
      <c r="U178" s="6" t="s">
        <v>36</v>
      </c>
      <c r="V178" t="s">
        <v>298</v>
      </c>
      <c r="W178">
        <v>5</v>
      </c>
    </row>
    <row r="179" spans="1:23" x14ac:dyDescent="0.25">
      <c r="A179" t="s">
        <v>469</v>
      </c>
      <c r="B179" s="11" t="s">
        <v>47</v>
      </c>
      <c r="C179" t="s">
        <v>40</v>
      </c>
      <c r="D179" t="s">
        <v>289</v>
      </c>
      <c r="E179" t="s">
        <v>290</v>
      </c>
      <c r="G179" t="s">
        <v>291</v>
      </c>
      <c r="H179" t="s">
        <v>409</v>
      </c>
      <c r="I179">
        <v>12.5</v>
      </c>
      <c r="J179" s="6">
        <f t="shared" si="12"/>
        <v>0.125</v>
      </c>
      <c r="K179"/>
      <c r="L179" t="s">
        <v>470</v>
      </c>
      <c r="M179" s="8">
        <v>4800</v>
      </c>
      <c r="N179" s="9">
        <f t="shared" si="9"/>
        <v>600</v>
      </c>
      <c r="O179" s="9" t="s">
        <v>51</v>
      </c>
      <c r="P179" t="s">
        <v>294</v>
      </c>
      <c r="R179" t="s">
        <v>295</v>
      </c>
      <c r="S179" t="s">
        <v>344</v>
      </c>
      <c r="T179" t="s">
        <v>345</v>
      </c>
      <c r="U179" s="6" t="s">
        <v>36</v>
      </c>
      <c r="V179" t="s">
        <v>298</v>
      </c>
      <c r="W179">
        <v>5</v>
      </c>
    </row>
    <row r="180" spans="1:23" x14ac:dyDescent="0.25">
      <c r="A180" t="s">
        <v>471</v>
      </c>
      <c r="B180" s="11" t="s">
        <v>366</v>
      </c>
      <c r="C180" t="s">
        <v>379</v>
      </c>
      <c r="D180" t="s">
        <v>289</v>
      </c>
      <c r="E180" t="s">
        <v>290</v>
      </c>
      <c r="G180" t="s">
        <v>291</v>
      </c>
      <c r="H180" t="s">
        <v>309</v>
      </c>
      <c r="I180">
        <v>25</v>
      </c>
      <c r="J180" s="6">
        <f t="shared" si="12"/>
        <v>0.25</v>
      </c>
      <c r="K180"/>
      <c r="L180" t="s">
        <v>472</v>
      </c>
      <c r="M180" s="8">
        <v>9900</v>
      </c>
      <c r="N180" s="9">
        <f t="shared" si="9"/>
        <v>2475</v>
      </c>
      <c r="O180" s="9" t="s">
        <v>51</v>
      </c>
      <c r="P180" t="s">
        <v>294</v>
      </c>
      <c r="R180" t="s">
        <v>295</v>
      </c>
      <c r="S180" t="s">
        <v>369</v>
      </c>
      <c r="T180" t="s">
        <v>370</v>
      </c>
      <c r="U180" s="6" t="s">
        <v>36</v>
      </c>
      <c r="V180" t="s">
        <v>298</v>
      </c>
      <c r="W180">
        <v>5</v>
      </c>
    </row>
    <row r="181" spans="1:23" x14ac:dyDescent="0.25">
      <c r="A181" t="s">
        <v>473</v>
      </c>
      <c r="B181" s="11" t="s">
        <v>47</v>
      </c>
      <c r="C181" t="s">
        <v>101</v>
      </c>
      <c r="D181" t="s">
        <v>289</v>
      </c>
      <c r="E181" t="s">
        <v>290</v>
      </c>
      <c r="G181" t="s">
        <v>291</v>
      </c>
      <c r="H181" t="s">
        <v>474</v>
      </c>
      <c r="I181">
        <v>15.28</v>
      </c>
      <c r="J181" s="6">
        <f t="shared" si="12"/>
        <v>0.15279999999999999</v>
      </c>
      <c r="K181"/>
      <c r="L181" t="s">
        <v>389</v>
      </c>
      <c r="M181" s="8">
        <v>6600</v>
      </c>
      <c r="N181" s="9">
        <f t="shared" si="9"/>
        <v>1008.4799999999999</v>
      </c>
      <c r="O181" s="9" t="s">
        <v>51</v>
      </c>
      <c r="P181" t="s">
        <v>310</v>
      </c>
      <c r="R181" t="s">
        <v>295</v>
      </c>
      <c r="S181" t="s">
        <v>344</v>
      </c>
      <c r="T181" t="s">
        <v>345</v>
      </c>
      <c r="U181" s="6" t="s">
        <v>98</v>
      </c>
      <c r="V181" t="s">
        <v>298</v>
      </c>
      <c r="W181">
        <v>5</v>
      </c>
    </row>
    <row r="182" spans="1:23" x14ac:dyDescent="0.25">
      <c r="A182" t="s">
        <v>475</v>
      </c>
      <c r="B182" s="11" t="s">
        <v>288</v>
      </c>
      <c r="C182" t="s">
        <v>419</v>
      </c>
      <c r="D182" t="s">
        <v>289</v>
      </c>
      <c r="E182" t="s">
        <v>290</v>
      </c>
      <c r="G182" t="s">
        <v>291</v>
      </c>
      <c r="H182" t="s">
        <v>476</v>
      </c>
      <c r="I182">
        <v>25</v>
      </c>
      <c r="J182" s="6">
        <f t="shared" si="12"/>
        <v>0.25</v>
      </c>
      <c r="K182"/>
      <c r="L182" t="s">
        <v>477</v>
      </c>
      <c r="M182" s="8">
        <v>235</v>
      </c>
      <c r="N182" s="9">
        <f t="shared" si="9"/>
        <v>58.75</v>
      </c>
      <c r="O182" s="9" t="s">
        <v>51</v>
      </c>
      <c r="P182" t="s">
        <v>364</v>
      </c>
      <c r="R182" t="s">
        <v>295</v>
      </c>
      <c r="S182" t="s">
        <v>296</v>
      </c>
      <c r="T182" t="s">
        <v>297</v>
      </c>
      <c r="U182" s="6" t="s">
        <v>98</v>
      </c>
      <c r="V182" t="s">
        <v>298</v>
      </c>
      <c r="W182">
        <v>5</v>
      </c>
    </row>
    <row r="183" spans="1:23" x14ac:dyDescent="0.25">
      <c r="A183" t="s">
        <v>478</v>
      </c>
      <c r="B183" s="11" t="s">
        <v>25</v>
      </c>
      <c r="C183" t="s">
        <v>40</v>
      </c>
      <c r="D183" t="s">
        <v>289</v>
      </c>
      <c r="E183" t="s">
        <v>290</v>
      </c>
      <c r="G183" t="s">
        <v>291</v>
      </c>
      <c r="H183" t="s">
        <v>380</v>
      </c>
      <c r="I183" s="14">
        <v>17.57</v>
      </c>
      <c r="J183" s="6">
        <f t="shared" si="12"/>
        <v>0.1757</v>
      </c>
      <c r="K183" s="14"/>
      <c r="L183" t="s">
        <v>358</v>
      </c>
      <c r="M183" s="8">
        <v>1440</v>
      </c>
      <c r="N183" s="9">
        <f t="shared" si="9"/>
        <v>253.00799999999998</v>
      </c>
      <c r="O183" s="9" t="s">
        <v>51</v>
      </c>
      <c r="P183" t="s">
        <v>294</v>
      </c>
      <c r="R183" t="s">
        <v>295</v>
      </c>
      <c r="S183" t="s">
        <v>302</v>
      </c>
      <c r="T183" t="s">
        <v>303</v>
      </c>
      <c r="U183" s="6" t="s">
        <v>36</v>
      </c>
      <c r="V183" t="s">
        <v>298</v>
      </c>
      <c r="W183">
        <v>1</v>
      </c>
    </row>
    <row r="184" spans="1:23" x14ac:dyDescent="0.25">
      <c r="A184" t="s">
        <v>479</v>
      </c>
      <c r="B184" s="11" t="s">
        <v>312</v>
      </c>
      <c r="C184" t="s">
        <v>78</v>
      </c>
      <c r="D184" t="s">
        <v>289</v>
      </c>
      <c r="E184" t="s">
        <v>290</v>
      </c>
      <c r="G184" t="s">
        <v>291</v>
      </c>
      <c r="H184" t="s">
        <v>461</v>
      </c>
      <c r="I184" t="s">
        <v>480</v>
      </c>
      <c r="J184" s="6">
        <v>0.22500000000000001</v>
      </c>
      <c r="K184"/>
      <c r="L184" t="s">
        <v>63</v>
      </c>
      <c r="M184" s="8">
        <v>1000</v>
      </c>
      <c r="N184" s="9">
        <f t="shared" si="9"/>
        <v>225</v>
      </c>
      <c r="O184" s="9" t="s">
        <v>51</v>
      </c>
      <c r="P184" t="s">
        <v>294</v>
      </c>
      <c r="R184" t="s">
        <v>295</v>
      </c>
      <c r="S184" t="s">
        <v>315</v>
      </c>
      <c r="T184" t="s">
        <v>481</v>
      </c>
      <c r="U184" s="6" t="s">
        <v>36</v>
      </c>
      <c r="V184" t="s">
        <v>298</v>
      </c>
      <c r="W184">
        <v>5</v>
      </c>
    </row>
    <row r="185" spans="1:23" x14ac:dyDescent="0.25">
      <c r="A185" t="s">
        <v>482</v>
      </c>
      <c r="B185" s="11" t="s">
        <v>288</v>
      </c>
      <c r="C185" t="s">
        <v>245</v>
      </c>
      <c r="D185" t="s">
        <v>289</v>
      </c>
      <c r="E185" t="s">
        <v>290</v>
      </c>
      <c r="G185" t="s">
        <v>291</v>
      </c>
      <c r="H185" t="s">
        <v>483</v>
      </c>
      <c r="I185">
        <v>14.1</v>
      </c>
      <c r="J185" s="6">
        <f t="shared" ref="J185:J198" si="13">IF(ISBLANK(I185), 1, I185/100)</f>
        <v>0.14099999999999999</v>
      </c>
      <c r="K185"/>
      <c r="L185" t="s">
        <v>391</v>
      </c>
      <c r="M185" s="8">
        <v>1080</v>
      </c>
      <c r="N185" s="9">
        <f t="shared" ref="N185:N248" si="14">J185*M185</f>
        <v>152.27999999999997</v>
      </c>
      <c r="O185" s="9" t="s">
        <v>51</v>
      </c>
      <c r="P185" t="s">
        <v>294</v>
      </c>
      <c r="R185" t="s">
        <v>295</v>
      </c>
      <c r="S185" t="s">
        <v>296</v>
      </c>
      <c r="T185" t="s">
        <v>297</v>
      </c>
      <c r="U185" s="6" t="s">
        <v>36</v>
      </c>
      <c r="V185" t="s">
        <v>298</v>
      </c>
      <c r="W185">
        <v>5</v>
      </c>
    </row>
    <row r="186" spans="1:23" x14ac:dyDescent="0.25">
      <c r="A186" t="s">
        <v>484</v>
      </c>
      <c r="B186" s="11" t="s">
        <v>288</v>
      </c>
      <c r="C186" t="s">
        <v>135</v>
      </c>
      <c r="D186" t="s">
        <v>289</v>
      </c>
      <c r="E186" t="s">
        <v>290</v>
      </c>
      <c r="G186" t="s">
        <v>291</v>
      </c>
      <c r="H186" t="s">
        <v>309</v>
      </c>
      <c r="I186">
        <v>25</v>
      </c>
      <c r="J186" s="6">
        <f t="shared" si="13"/>
        <v>0.25</v>
      </c>
      <c r="K186"/>
      <c r="L186" t="s">
        <v>485</v>
      </c>
      <c r="M186" s="8">
        <v>1528</v>
      </c>
      <c r="N186" s="9">
        <f t="shared" si="14"/>
        <v>382</v>
      </c>
      <c r="O186" s="9" t="s">
        <v>51</v>
      </c>
      <c r="P186" t="s">
        <v>294</v>
      </c>
      <c r="R186" t="s">
        <v>295</v>
      </c>
      <c r="S186" t="s">
        <v>296</v>
      </c>
      <c r="T186" t="s">
        <v>297</v>
      </c>
      <c r="U186" s="6" t="s">
        <v>36</v>
      </c>
      <c r="V186" t="s">
        <v>298</v>
      </c>
      <c r="W186">
        <v>5</v>
      </c>
    </row>
    <row r="187" spans="1:23" x14ac:dyDescent="0.25">
      <c r="A187" t="s">
        <v>486</v>
      </c>
      <c r="B187" s="11" t="s">
        <v>288</v>
      </c>
      <c r="C187" t="s">
        <v>356</v>
      </c>
      <c r="D187" t="s">
        <v>289</v>
      </c>
      <c r="E187" t="s">
        <v>290</v>
      </c>
      <c r="G187" t="s">
        <v>291</v>
      </c>
      <c r="H187" t="s">
        <v>487</v>
      </c>
      <c r="I187">
        <v>12.499000000000001</v>
      </c>
      <c r="J187" s="6">
        <f t="shared" si="13"/>
        <v>0.12499</v>
      </c>
      <c r="K187"/>
      <c r="L187" t="s">
        <v>343</v>
      </c>
      <c r="M187" s="8">
        <v>3300</v>
      </c>
      <c r="N187" s="9">
        <f t="shared" si="14"/>
        <v>412.46699999999998</v>
      </c>
      <c r="O187" s="9" t="s">
        <v>51</v>
      </c>
      <c r="P187" t="s">
        <v>294</v>
      </c>
      <c r="R187" t="s">
        <v>295</v>
      </c>
      <c r="S187" t="s">
        <v>296</v>
      </c>
      <c r="T187" t="s">
        <v>297</v>
      </c>
      <c r="U187" s="6" t="s">
        <v>98</v>
      </c>
      <c r="V187" t="s">
        <v>298</v>
      </c>
      <c r="W187">
        <v>5</v>
      </c>
    </row>
    <row r="188" spans="1:23" x14ac:dyDescent="0.25">
      <c r="A188" t="s">
        <v>488</v>
      </c>
      <c r="B188" s="11" t="s">
        <v>288</v>
      </c>
      <c r="C188" t="s">
        <v>489</v>
      </c>
      <c r="D188" t="s">
        <v>289</v>
      </c>
      <c r="E188" t="s">
        <v>290</v>
      </c>
      <c r="G188" t="s">
        <v>291</v>
      </c>
      <c r="H188" t="s">
        <v>439</v>
      </c>
      <c r="I188">
        <v>17.57</v>
      </c>
      <c r="J188" s="6">
        <f t="shared" si="13"/>
        <v>0.1757</v>
      </c>
      <c r="K188"/>
      <c r="L188" t="s">
        <v>440</v>
      </c>
      <c r="M188" s="8">
        <v>360</v>
      </c>
      <c r="N188" s="9">
        <f t="shared" si="14"/>
        <v>63.251999999999995</v>
      </c>
      <c r="O188" s="9" t="s">
        <v>51</v>
      </c>
      <c r="P188" t="s">
        <v>294</v>
      </c>
      <c r="R188" t="s">
        <v>295</v>
      </c>
      <c r="S188" t="s">
        <v>296</v>
      </c>
      <c r="T188" t="s">
        <v>297</v>
      </c>
      <c r="U188" s="6" t="s">
        <v>98</v>
      </c>
      <c r="V188" t="s">
        <v>298</v>
      </c>
      <c r="W188">
        <v>5</v>
      </c>
    </row>
    <row r="189" spans="1:23" x14ac:dyDescent="0.25">
      <c r="A189" t="s">
        <v>490</v>
      </c>
      <c r="B189" s="11" t="s">
        <v>366</v>
      </c>
      <c r="C189" t="s">
        <v>55</v>
      </c>
      <c r="D189" t="s">
        <v>289</v>
      </c>
      <c r="E189" t="s">
        <v>290</v>
      </c>
      <c r="G189" t="s">
        <v>291</v>
      </c>
      <c r="H189" t="s">
        <v>309</v>
      </c>
      <c r="I189">
        <v>25</v>
      </c>
      <c r="J189" s="6">
        <f t="shared" si="13"/>
        <v>0.25</v>
      </c>
      <c r="K189"/>
      <c r="L189" t="s">
        <v>212</v>
      </c>
      <c r="M189" s="8">
        <v>1500</v>
      </c>
      <c r="N189" s="9">
        <f t="shared" si="14"/>
        <v>375</v>
      </c>
      <c r="O189" s="9" t="s">
        <v>51</v>
      </c>
      <c r="P189" t="s">
        <v>294</v>
      </c>
      <c r="R189" t="s">
        <v>295</v>
      </c>
      <c r="S189" t="s">
        <v>369</v>
      </c>
      <c r="T189" t="s">
        <v>370</v>
      </c>
      <c r="U189" s="6" t="s">
        <v>36</v>
      </c>
      <c r="V189" t="s">
        <v>298</v>
      </c>
      <c r="W189">
        <v>5</v>
      </c>
    </row>
    <row r="190" spans="1:23" x14ac:dyDescent="0.25">
      <c r="A190" t="s">
        <v>491</v>
      </c>
      <c r="B190" s="11" t="s">
        <v>47</v>
      </c>
      <c r="C190" t="s">
        <v>305</v>
      </c>
      <c r="D190" t="s">
        <v>289</v>
      </c>
      <c r="E190" t="s">
        <v>290</v>
      </c>
      <c r="G190" t="s">
        <v>291</v>
      </c>
      <c r="H190" t="s">
        <v>332</v>
      </c>
      <c r="I190" s="14">
        <v>29.79</v>
      </c>
      <c r="J190" s="6">
        <f t="shared" si="13"/>
        <v>0.2979</v>
      </c>
      <c r="K190" s="14"/>
      <c r="L190" t="s">
        <v>492</v>
      </c>
      <c r="M190" s="8">
        <v>3360</v>
      </c>
      <c r="N190" s="9">
        <f t="shared" si="14"/>
        <v>1000.944</v>
      </c>
      <c r="O190" s="9" t="s">
        <v>51</v>
      </c>
      <c r="P190" t="s">
        <v>294</v>
      </c>
      <c r="R190" t="s">
        <v>295</v>
      </c>
      <c r="S190" t="s">
        <v>344</v>
      </c>
      <c r="T190" t="s">
        <v>345</v>
      </c>
      <c r="U190" s="6" t="s">
        <v>36</v>
      </c>
      <c r="V190" t="s">
        <v>298</v>
      </c>
      <c r="W190">
        <v>1</v>
      </c>
    </row>
    <row r="191" spans="1:23" x14ac:dyDescent="0.25">
      <c r="A191" t="s">
        <v>493</v>
      </c>
      <c r="B191" s="11" t="s">
        <v>25</v>
      </c>
      <c r="C191" t="s">
        <v>26</v>
      </c>
      <c r="D191" t="s">
        <v>289</v>
      </c>
      <c r="E191" t="s">
        <v>290</v>
      </c>
      <c r="G191" t="s">
        <v>291</v>
      </c>
      <c r="H191" t="s">
        <v>329</v>
      </c>
      <c r="I191">
        <v>14.1</v>
      </c>
      <c r="J191" s="6">
        <f t="shared" si="13"/>
        <v>0.14099999999999999</v>
      </c>
      <c r="K191"/>
      <c r="L191" t="s">
        <v>494</v>
      </c>
      <c r="M191" s="8">
        <v>2880</v>
      </c>
      <c r="N191" s="9">
        <f t="shared" si="14"/>
        <v>406.08</v>
      </c>
      <c r="O191" s="9" t="s">
        <v>51</v>
      </c>
      <c r="P191" t="s">
        <v>294</v>
      </c>
      <c r="R191" t="s">
        <v>295</v>
      </c>
      <c r="S191" t="s">
        <v>302</v>
      </c>
      <c r="T191" t="s">
        <v>303</v>
      </c>
      <c r="U191" s="6" t="s">
        <v>36</v>
      </c>
      <c r="V191" t="s">
        <v>298</v>
      </c>
      <c r="W191">
        <v>5</v>
      </c>
    </row>
    <row r="192" spans="1:23" x14ac:dyDescent="0.25">
      <c r="A192" t="s">
        <v>495</v>
      </c>
      <c r="B192" s="11" t="s">
        <v>47</v>
      </c>
      <c r="C192" t="s">
        <v>318</v>
      </c>
      <c r="D192" t="s">
        <v>289</v>
      </c>
      <c r="E192" t="s">
        <v>290</v>
      </c>
      <c r="G192" t="s">
        <v>291</v>
      </c>
      <c r="H192" t="s">
        <v>399</v>
      </c>
      <c r="I192">
        <v>22.63</v>
      </c>
      <c r="J192" s="6">
        <f t="shared" si="13"/>
        <v>0.2263</v>
      </c>
      <c r="K192"/>
      <c r="L192" t="s">
        <v>330</v>
      </c>
      <c r="M192" s="8">
        <v>480</v>
      </c>
      <c r="N192" s="9">
        <f t="shared" si="14"/>
        <v>108.624</v>
      </c>
      <c r="O192" s="9" t="s">
        <v>51</v>
      </c>
      <c r="P192" t="s">
        <v>294</v>
      </c>
      <c r="R192" t="s">
        <v>295</v>
      </c>
      <c r="S192" t="s">
        <v>344</v>
      </c>
      <c r="T192" t="s">
        <v>345</v>
      </c>
      <c r="U192" s="6" t="s">
        <v>36</v>
      </c>
      <c r="V192" t="s">
        <v>298</v>
      </c>
      <c r="W192">
        <v>5</v>
      </c>
    </row>
    <row r="193" spans="1:23" x14ac:dyDescent="0.25">
      <c r="A193" t="s">
        <v>496</v>
      </c>
      <c r="B193" s="11" t="s">
        <v>25</v>
      </c>
      <c r="C193" t="s">
        <v>144</v>
      </c>
      <c r="D193" t="s">
        <v>289</v>
      </c>
      <c r="E193" t="s">
        <v>290</v>
      </c>
      <c r="G193" t="s">
        <v>291</v>
      </c>
      <c r="H193" t="s">
        <v>332</v>
      </c>
      <c r="I193">
        <v>29.8</v>
      </c>
      <c r="J193" s="6">
        <f t="shared" si="13"/>
        <v>0.29799999999999999</v>
      </c>
      <c r="K193"/>
      <c r="L193" t="s">
        <v>497</v>
      </c>
      <c r="M193" s="8">
        <v>10240</v>
      </c>
      <c r="N193" s="9">
        <f t="shared" si="14"/>
        <v>3051.52</v>
      </c>
      <c r="O193" s="9" t="s">
        <v>51</v>
      </c>
      <c r="P193" t="s">
        <v>294</v>
      </c>
      <c r="R193" t="s">
        <v>295</v>
      </c>
      <c r="S193" t="s">
        <v>302</v>
      </c>
      <c r="T193" t="s">
        <v>303</v>
      </c>
      <c r="U193" s="6" t="s">
        <v>36</v>
      </c>
      <c r="V193" t="s">
        <v>298</v>
      </c>
      <c r="W193">
        <v>5</v>
      </c>
    </row>
    <row r="194" spans="1:23" x14ac:dyDescent="0.25">
      <c r="A194" t="s">
        <v>498</v>
      </c>
      <c r="B194" s="11" t="s">
        <v>288</v>
      </c>
      <c r="C194" t="s">
        <v>58</v>
      </c>
      <c r="D194" t="s">
        <v>289</v>
      </c>
      <c r="E194" t="s">
        <v>290</v>
      </c>
      <c r="G194" t="s">
        <v>291</v>
      </c>
      <c r="H194" t="s">
        <v>499</v>
      </c>
      <c r="I194">
        <v>15.24</v>
      </c>
      <c r="J194" s="6">
        <f t="shared" si="13"/>
        <v>0.15240000000000001</v>
      </c>
      <c r="K194"/>
      <c r="L194" t="s">
        <v>500</v>
      </c>
      <c r="M194" s="8">
        <v>7560</v>
      </c>
      <c r="N194" s="9">
        <f t="shared" si="14"/>
        <v>1152.144</v>
      </c>
      <c r="O194" s="9" t="s">
        <v>51</v>
      </c>
      <c r="P194" t="s">
        <v>310</v>
      </c>
      <c r="R194" t="s">
        <v>295</v>
      </c>
      <c r="S194" t="s">
        <v>296</v>
      </c>
      <c r="T194" t="s">
        <v>297</v>
      </c>
      <c r="U194" s="6" t="s">
        <v>36</v>
      </c>
      <c r="V194" t="s">
        <v>298</v>
      </c>
      <c r="W194">
        <v>5</v>
      </c>
    </row>
    <row r="195" spans="1:23" x14ac:dyDescent="0.25">
      <c r="A195" t="s">
        <v>501</v>
      </c>
      <c r="B195" s="11" t="s">
        <v>25</v>
      </c>
      <c r="C195" t="s">
        <v>245</v>
      </c>
      <c r="D195" t="s">
        <v>289</v>
      </c>
      <c r="E195" t="s">
        <v>290</v>
      </c>
      <c r="G195" t="s">
        <v>291</v>
      </c>
      <c r="H195" t="s">
        <v>502</v>
      </c>
      <c r="I195">
        <v>29.79</v>
      </c>
      <c r="J195" s="6">
        <f t="shared" si="13"/>
        <v>0.2979</v>
      </c>
      <c r="K195"/>
      <c r="L195" t="s">
        <v>503</v>
      </c>
      <c r="M195" s="8">
        <v>1280</v>
      </c>
      <c r="N195" s="9">
        <f t="shared" si="14"/>
        <v>381.31200000000001</v>
      </c>
      <c r="O195" s="9" t="s">
        <v>51</v>
      </c>
      <c r="P195" t="s">
        <v>368</v>
      </c>
      <c r="R195" t="s">
        <v>295</v>
      </c>
      <c r="S195" t="s">
        <v>302</v>
      </c>
      <c r="T195" t="s">
        <v>303</v>
      </c>
      <c r="U195" s="6" t="s">
        <v>36</v>
      </c>
      <c r="V195" t="s">
        <v>298</v>
      </c>
      <c r="W195">
        <v>5</v>
      </c>
    </row>
    <row r="196" spans="1:23" x14ac:dyDescent="0.25">
      <c r="A196" t="s">
        <v>504</v>
      </c>
      <c r="B196" s="11" t="s">
        <v>366</v>
      </c>
      <c r="C196" t="s">
        <v>224</v>
      </c>
      <c r="D196" t="s">
        <v>289</v>
      </c>
      <c r="E196" t="s">
        <v>290</v>
      </c>
      <c r="G196" t="s">
        <v>291</v>
      </c>
      <c r="H196" t="s">
        <v>309</v>
      </c>
      <c r="I196">
        <v>25</v>
      </c>
      <c r="J196" s="6">
        <f t="shared" si="13"/>
        <v>0.25</v>
      </c>
      <c r="K196"/>
      <c r="L196" t="s">
        <v>505</v>
      </c>
      <c r="M196" s="8">
        <v>3308</v>
      </c>
      <c r="N196" s="9">
        <f t="shared" si="14"/>
        <v>827</v>
      </c>
      <c r="O196" s="9" t="s">
        <v>51</v>
      </c>
      <c r="P196" t="s">
        <v>294</v>
      </c>
      <c r="R196" t="s">
        <v>295</v>
      </c>
      <c r="S196" t="s">
        <v>369</v>
      </c>
      <c r="T196" t="s">
        <v>370</v>
      </c>
      <c r="U196" s="6" t="s">
        <v>36</v>
      </c>
      <c r="V196" t="s">
        <v>298</v>
      </c>
      <c r="W196">
        <v>5</v>
      </c>
    </row>
    <row r="197" spans="1:23" x14ac:dyDescent="0.25">
      <c r="A197" t="s">
        <v>506</v>
      </c>
      <c r="B197" s="11" t="s">
        <v>25</v>
      </c>
      <c r="C197" t="s">
        <v>97</v>
      </c>
      <c r="D197" t="s">
        <v>289</v>
      </c>
      <c r="E197" t="s">
        <v>290</v>
      </c>
      <c r="G197" t="s">
        <v>291</v>
      </c>
      <c r="H197" t="s">
        <v>332</v>
      </c>
      <c r="I197">
        <v>29.8</v>
      </c>
      <c r="J197" s="6">
        <f t="shared" si="13"/>
        <v>0.29799999999999999</v>
      </c>
      <c r="K197"/>
      <c r="L197" t="s">
        <v>507</v>
      </c>
      <c r="M197" s="8">
        <v>10000</v>
      </c>
      <c r="N197" s="9">
        <f t="shared" si="14"/>
        <v>2980</v>
      </c>
      <c r="O197" s="9" t="s">
        <v>51</v>
      </c>
      <c r="P197" t="s">
        <v>294</v>
      </c>
      <c r="R197" t="s">
        <v>295</v>
      </c>
      <c r="S197" t="s">
        <v>302</v>
      </c>
      <c r="T197" t="s">
        <v>303</v>
      </c>
      <c r="U197" s="6" t="s">
        <v>98</v>
      </c>
      <c r="V197" t="s">
        <v>298</v>
      </c>
      <c r="W197">
        <v>5</v>
      </c>
    </row>
    <row r="198" spans="1:23" x14ac:dyDescent="0.25">
      <c r="A198" t="s">
        <v>508</v>
      </c>
      <c r="B198" s="11" t="s">
        <v>288</v>
      </c>
      <c r="C198" t="s">
        <v>245</v>
      </c>
      <c r="D198" t="s">
        <v>289</v>
      </c>
      <c r="E198" t="s">
        <v>290</v>
      </c>
      <c r="G198" t="s">
        <v>291</v>
      </c>
      <c r="H198" t="s">
        <v>509</v>
      </c>
      <c r="I198">
        <v>25</v>
      </c>
      <c r="J198" s="6">
        <f t="shared" si="13"/>
        <v>0.25</v>
      </c>
      <c r="K198"/>
      <c r="L198" t="s">
        <v>510</v>
      </c>
      <c r="M198" s="8">
        <v>720</v>
      </c>
      <c r="N198" s="9">
        <f t="shared" si="14"/>
        <v>180</v>
      </c>
      <c r="O198" s="9" t="s">
        <v>51</v>
      </c>
      <c r="P198" t="s">
        <v>334</v>
      </c>
      <c r="R198" t="s">
        <v>295</v>
      </c>
      <c r="S198" t="s">
        <v>511</v>
      </c>
      <c r="T198" t="s">
        <v>297</v>
      </c>
      <c r="U198" s="6" t="s">
        <v>36</v>
      </c>
      <c r="V198" t="s">
        <v>298</v>
      </c>
      <c r="W198">
        <v>5</v>
      </c>
    </row>
    <row r="199" spans="1:23" x14ac:dyDescent="0.25">
      <c r="A199" t="s">
        <v>512</v>
      </c>
      <c r="B199" s="11" t="s">
        <v>312</v>
      </c>
      <c r="C199" t="s">
        <v>513</v>
      </c>
      <c r="D199" t="s">
        <v>289</v>
      </c>
      <c r="E199" t="s">
        <v>290</v>
      </c>
      <c r="G199" t="s">
        <v>291</v>
      </c>
      <c r="H199" t="s">
        <v>309</v>
      </c>
      <c r="I199" t="s">
        <v>514</v>
      </c>
      <c r="J199" s="6">
        <v>0.27500000000000002</v>
      </c>
      <c r="K199"/>
      <c r="L199" t="s">
        <v>515</v>
      </c>
      <c r="M199" s="8">
        <v>351</v>
      </c>
      <c r="N199" s="9">
        <f t="shared" si="14"/>
        <v>96.525000000000006</v>
      </c>
      <c r="O199" s="9" t="s">
        <v>51</v>
      </c>
      <c r="P199" t="s">
        <v>294</v>
      </c>
      <c r="R199" t="s">
        <v>295</v>
      </c>
      <c r="S199" t="s">
        <v>315</v>
      </c>
      <c r="T199" t="s">
        <v>316</v>
      </c>
      <c r="U199" s="6" t="s">
        <v>36</v>
      </c>
      <c r="V199" t="s">
        <v>298</v>
      </c>
      <c r="W199">
        <v>1</v>
      </c>
    </row>
    <row r="200" spans="1:23" x14ac:dyDescent="0.25">
      <c r="A200" t="s">
        <v>516</v>
      </c>
      <c r="B200" s="11" t="s">
        <v>288</v>
      </c>
      <c r="C200" t="s">
        <v>352</v>
      </c>
      <c r="D200" t="s">
        <v>289</v>
      </c>
      <c r="E200" t="s">
        <v>290</v>
      </c>
      <c r="G200" t="s">
        <v>291</v>
      </c>
      <c r="H200" t="s">
        <v>309</v>
      </c>
      <c r="I200">
        <v>25</v>
      </c>
      <c r="J200" s="6">
        <f>IF(ISBLANK(I200), 1, I200/100)</f>
        <v>0.25</v>
      </c>
      <c r="K200"/>
      <c r="L200" t="s">
        <v>517</v>
      </c>
      <c r="M200" s="8">
        <v>67</v>
      </c>
      <c r="N200" s="9">
        <f t="shared" si="14"/>
        <v>16.75</v>
      </c>
      <c r="O200" s="9" t="s">
        <v>51</v>
      </c>
      <c r="P200" t="s">
        <v>294</v>
      </c>
      <c r="R200" t="s">
        <v>295</v>
      </c>
      <c r="S200" t="s">
        <v>296</v>
      </c>
      <c r="T200" t="s">
        <v>297</v>
      </c>
      <c r="U200" s="6" t="s">
        <v>36</v>
      </c>
      <c r="V200" t="s">
        <v>298</v>
      </c>
      <c r="W200">
        <v>5</v>
      </c>
    </row>
    <row r="201" spans="1:23" x14ac:dyDescent="0.25">
      <c r="A201" t="s">
        <v>518</v>
      </c>
      <c r="B201" s="11" t="s">
        <v>25</v>
      </c>
      <c r="C201" t="s">
        <v>224</v>
      </c>
      <c r="D201" t="s">
        <v>289</v>
      </c>
      <c r="E201" t="s">
        <v>290</v>
      </c>
      <c r="G201" t="s">
        <v>291</v>
      </c>
      <c r="H201" t="s">
        <v>380</v>
      </c>
      <c r="I201">
        <v>20</v>
      </c>
      <c r="J201" s="6">
        <f>IF(ISBLANK(I201), 1, I201/100)</f>
        <v>0.2</v>
      </c>
      <c r="K201"/>
      <c r="L201" t="s">
        <v>361</v>
      </c>
      <c r="M201" s="8">
        <v>1920</v>
      </c>
      <c r="N201" s="9">
        <f t="shared" si="14"/>
        <v>384</v>
      </c>
      <c r="O201" s="9" t="s">
        <v>51</v>
      </c>
      <c r="P201" t="s">
        <v>294</v>
      </c>
      <c r="R201" t="s">
        <v>295</v>
      </c>
      <c r="S201" t="s">
        <v>302</v>
      </c>
      <c r="T201" t="s">
        <v>303</v>
      </c>
      <c r="U201" s="6" t="s">
        <v>36</v>
      </c>
      <c r="V201" t="s">
        <v>298</v>
      </c>
      <c r="W201">
        <v>5</v>
      </c>
    </row>
    <row r="202" spans="1:23" x14ac:dyDescent="0.25">
      <c r="A202" t="s">
        <v>519</v>
      </c>
      <c r="B202" s="11" t="s">
        <v>25</v>
      </c>
      <c r="C202" t="s">
        <v>224</v>
      </c>
      <c r="D202" t="s">
        <v>289</v>
      </c>
      <c r="E202" t="s">
        <v>290</v>
      </c>
      <c r="G202" t="s">
        <v>291</v>
      </c>
      <c r="H202" t="s">
        <v>332</v>
      </c>
      <c r="I202">
        <v>29.8</v>
      </c>
      <c r="J202" s="6">
        <f>IF(ISBLANK(I202), 1, I202/100)</f>
        <v>0.29799999999999999</v>
      </c>
      <c r="K202"/>
      <c r="L202" t="s">
        <v>520</v>
      </c>
      <c r="M202" s="8">
        <v>3200</v>
      </c>
      <c r="N202" s="9">
        <f t="shared" si="14"/>
        <v>953.59999999999991</v>
      </c>
      <c r="O202" s="9" t="s">
        <v>51</v>
      </c>
      <c r="P202" t="s">
        <v>294</v>
      </c>
      <c r="R202" t="s">
        <v>295</v>
      </c>
      <c r="S202" t="s">
        <v>302</v>
      </c>
      <c r="T202" t="s">
        <v>303</v>
      </c>
      <c r="U202" s="6" t="s">
        <v>36</v>
      </c>
      <c r="V202" t="s">
        <v>298</v>
      </c>
      <c r="W202">
        <v>5</v>
      </c>
    </row>
    <row r="203" spans="1:23" x14ac:dyDescent="0.25">
      <c r="A203" t="s">
        <v>521</v>
      </c>
      <c r="B203" s="11" t="s">
        <v>25</v>
      </c>
      <c r="C203" t="s">
        <v>127</v>
      </c>
      <c r="D203" t="s">
        <v>289</v>
      </c>
      <c r="E203" t="s">
        <v>290</v>
      </c>
      <c r="G203" t="s">
        <v>291</v>
      </c>
      <c r="H203" t="s">
        <v>522</v>
      </c>
      <c r="I203">
        <v>12.62</v>
      </c>
      <c r="J203" s="6">
        <f>IF(ISBLANK(I203), 1, I203/100)</f>
        <v>0.12619999999999998</v>
      </c>
      <c r="K203"/>
      <c r="L203" t="s">
        <v>137</v>
      </c>
      <c r="M203" s="8">
        <v>5000</v>
      </c>
      <c r="N203" s="9">
        <f t="shared" si="14"/>
        <v>630.99999999999989</v>
      </c>
      <c r="O203" s="9" t="s">
        <v>51</v>
      </c>
      <c r="P203" t="s">
        <v>294</v>
      </c>
      <c r="R203" t="s">
        <v>295</v>
      </c>
      <c r="S203" t="s">
        <v>302</v>
      </c>
      <c r="T203" t="s">
        <v>303</v>
      </c>
      <c r="U203" s="6" t="s">
        <v>36</v>
      </c>
      <c r="V203" t="s">
        <v>298</v>
      </c>
      <c r="W203">
        <v>5</v>
      </c>
    </row>
    <row r="204" spans="1:23" x14ac:dyDescent="0.25">
      <c r="A204" t="s">
        <v>523</v>
      </c>
      <c r="B204" s="11" t="s">
        <v>312</v>
      </c>
      <c r="C204" t="s">
        <v>159</v>
      </c>
      <c r="D204" t="s">
        <v>289</v>
      </c>
      <c r="E204" t="s">
        <v>290</v>
      </c>
      <c r="G204" t="s">
        <v>291</v>
      </c>
      <c r="H204" t="s">
        <v>309</v>
      </c>
      <c r="I204" t="s">
        <v>313</v>
      </c>
      <c r="J204" s="6">
        <v>0.27500000000000002</v>
      </c>
      <c r="K204"/>
      <c r="L204" t="s">
        <v>425</v>
      </c>
      <c r="M204" s="8">
        <v>600</v>
      </c>
      <c r="N204" s="9">
        <f t="shared" si="14"/>
        <v>165</v>
      </c>
      <c r="O204" s="9" t="s">
        <v>51</v>
      </c>
      <c r="P204" t="s">
        <v>334</v>
      </c>
      <c r="R204" t="s">
        <v>295</v>
      </c>
      <c r="S204" t="s">
        <v>315</v>
      </c>
      <c r="T204" t="s">
        <v>423</v>
      </c>
      <c r="U204" s="6" t="s">
        <v>36</v>
      </c>
      <c r="V204" t="s">
        <v>298</v>
      </c>
      <c r="W204">
        <v>5</v>
      </c>
    </row>
    <row r="205" spans="1:23" x14ac:dyDescent="0.25">
      <c r="A205" t="s">
        <v>524</v>
      </c>
      <c r="B205" s="11" t="s">
        <v>288</v>
      </c>
      <c r="C205" t="s">
        <v>305</v>
      </c>
      <c r="D205" t="s">
        <v>289</v>
      </c>
      <c r="E205" t="s">
        <v>290</v>
      </c>
      <c r="G205" t="s">
        <v>291</v>
      </c>
      <c r="H205" t="s">
        <v>357</v>
      </c>
      <c r="I205">
        <v>15.24</v>
      </c>
      <c r="J205" s="6">
        <f t="shared" ref="J205:J223" si="15">IF(ISBLANK(I205), 1, I205/100)</f>
        <v>0.15240000000000001</v>
      </c>
      <c r="K205"/>
      <c r="L205" t="s">
        <v>453</v>
      </c>
      <c r="M205" s="8">
        <v>4320</v>
      </c>
      <c r="N205" s="9">
        <f t="shared" si="14"/>
        <v>658.36800000000005</v>
      </c>
      <c r="O205" s="9" t="s">
        <v>51</v>
      </c>
      <c r="P205" t="s">
        <v>294</v>
      </c>
      <c r="R205" t="s">
        <v>295</v>
      </c>
      <c r="S205" t="s">
        <v>296</v>
      </c>
      <c r="T205" t="s">
        <v>297</v>
      </c>
      <c r="U205" s="6" t="s">
        <v>36</v>
      </c>
      <c r="V205" t="s">
        <v>298</v>
      </c>
      <c r="W205">
        <v>5</v>
      </c>
    </row>
    <row r="206" spans="1:23" x14ac:dyDescent="0.25">
      <c r="A206" t="s">
        <v>525</v>
      </c>
      <c r="B206" s="11" t="s">
        <v>288</v>
      </c>
      <c r="C206" t="s">
        <v>26</v>
      </c>
      <c r="D206" t="s">
        <v>289</v>
      </c>
      <c r="E206" t="s">
        <v>290</v>
      </c>
      <c r="G206" t="s">
        <v>291</v>
      </c>
      <c r="H206" t="s">
        <v>329</v>
      </c>
      <c r="I206">
        <v>14.1</v>
      </c>
      <c r="J206" s="6">
        <f t="shared" si="15"/>
        <v>0.14099999999999999</v>
      </c>
      <c r="K206"/>
      <c r="L206" t="s">
        <v>391</v>
      </c>
      <c r="M206" s="8">
        <v>1080</v>
      </c>
      <c r="N206" s="9">
        <f t="shared" si="14"/>
        <v>152.27999999999997</v>
      </c>
      <c r="O206" s="9" t="s">
        <v>51</v>
      </c>
      <c r="P206" t="s">
        <v>310</v>
      </c>
      <c r="R206" t="s">
        <v>295</v>
      </c>
      <c r="S206" t="s">
        <v>296</v>
      </c>
      <c r="T206" t="s">
        <v>297</v>
      </c>
      <c r="U206" s="6" t="s">
        <v>36</v>
      </c>
      <c r="V206" t="s">
        <v>298</v>
      </c>
      <c r="W206">
        <v>5</v>
      </c>
    </row>
    <row r="207" spans="1:23" x14ac:dyDescent="0.25">
      <c r="A207" t="s">
        <v>526</v>
      </c>
      <c r="B207" s="11" t="s">
        <v>25</v>
      </c>
      <c r="C207" t="s">
        <v>527</v>
      </c>
      <c r="D207" t="s">
        <v>289</v>
      </c>
      <c r="E207" t="s">
        <v>290</v>
      </c>
      <c r="G207" t="s">
        <v>291</v>
      </c>
      <c r="H207" t="s">
        <v>528</v>
      </c>
      <c r="I207">
        <v>22.6</v>
      </c>
      <c r="J207" s="6">
        <f t="shared" si="15"/>
        <v>0.22600000000000001</v>
      </c>
      <c r="K207"/>
      <c r="L207" t="s">
        <v>529</v>
      </c>
      <c r="M207" s="8">
        <v>4000</v>
      </c>
      <c r="N207" s="9">
        <f t="shared" si="14"/>
        <v>904</v>
      </c>
      <c r="O207" s="9" t="s">
        <v>51</v>
      </c>
      <c r="P207" t="s">
        <v>310</v>
      </c>
      <c r="R207" t="s">
        <v>295</v>
      </c>
      <c r="S207" t="s">
        <v>302</v>
      </c>
      <c r="T207" t="s">
        <v>303</v>
      </c>
      <c r="U207" s="6" t="s">
        <v>36</v>
      </c>
      <c r="V207" t="s">
        <v>298</v>
      </c>
      <c r="W207">
        <v>5</v>
      </c>
    </row>
    <row r="208" spans="1:23" x14ac:dyDescent="0.25">
      <c r="A208" t="s">
        <v>530</v>
      </c>
      <c r="B208" s="11" t="s">
        <v>25</v>
      </c>
      <c r="C208" t="s">
        <v>101</v>
      </c>
      <c r="D208" t="s">
        <v>289</v>
      </c>
      <c r="E208" t="s">
        <v>290</v>
      </c>
      <c r="G208" t="s">
        <v>291</v>
      </c>
      <c r="H208" t="s">
        <v>439</v>
      </c>
      <c r="I208">
        <v>17.57</v>
      </c>
      <c r="J208" s="6">
        <f t="shared" si="15"/>
        <v>0.1757</v>
      </c>
      <c r="K208"/>
      <c r="L208" t="s">
        <v>531</v>
      </c>
      <c r="M208" s="8">
        <v>2900</v>
      </c>
      <c r="N208" s="9">
        <f t="shared" si="14"/>
        <v>509.53</v>
      </c>
      <c r="O208" s="9" t="s">
        <v>51</v>
      </c>
      <c r="P208" t="s">
        <v>294</v>
      </c>
      <c r="R208" t="s">
        <v>295</v>
      </c>
      <c r="S208" t="s">
        <v>302</v>
      </c>
      <c r="T208" t="s">
        <v>303</v>
      </c>
      <c r="U208" s="6" t="s">
        <v>98</v>
      </c>
      <c r="V208" t="s">
        <v>298</v>
      </c>
      <c r="W208">
        <v>5</v>
      </c>
    </row>
    <row r="209" spans="1:23" x14ac:dyDescent="0.25">
      <c r="A209" t="s">
        <v>532</v>
      </c>
      <c r="B209" s="11" t="s">
        <v>366</v>
      </c>
      <c r="C209" t="s">
        <v>97</v>
      </c>
      <c r="D209" t="s">
        <v>289</v>
      </c>
      <c r="E209" t="s">
        <v>290</v>
      </c>
      <c r="G209" t="s">
        <v>291</v>
      </c>
      <c r="H209" t="s">
        <v>533</v>
      </c>
      <c r="I209">
        <v>25</v>
      </c>
      <c r="J209" s="6">
        <f t="shared" si="15"/>
        <v>0.25</v>
      </c>
      <c r="K209"/>
      <c r="L209" t="s">
        <v>534</v>
      </c>
      <c r="M209" s="8">
        <v>630</v>
      </c>
      <c r="N209" s="9">
        <f t="shared" si="14"/>
        <v>157.5</v>
      </c>
      <c r="O209" s="9" t="s">
        <v>51</v>
      </c>
      <c r="P209" t="s">
        <v>294</v>
      </c>
      <c r="R209" t="s">
        <v>295</v>
      </c>
      <c r="S209" t="s">
        <v>369</v>
      </c>
      <c r="T209" t="s">
        <v>370</v>
      </c>
      <c r="U209" s="6" t="s">
        <v>98</v>
      </c>
      <c r="V209" t="s">
        <v>298</v>
      </c>
      <c r="W209">
        <v>5</v>
      </c>
    </row>
    <row r="210" spans="1:23" x14ac:dyDescent="0.25">
      <c r="A210" t="s">
        <v>535</v>
      </c>
      <c r="B210" s="11" t="s">
        <v>47</v>
      </c>
      <c r="C210" t="s">
        <v>55</v>
      </c>
      <c r="D210" t="s">
        <v>289</v>
      </c>
      <c r="E210" t="s">
        <v>290</v>
      </c>
      <c r="G210" t="s">
        <v>291</v>
      </c>
      <c r="H210" t="s">
        <v>536</v>
      </c>
      <c r="I210">
        <v>9.23</v>
      </c>
      <c r="J210" s="6">
        <f t="shared" si="15"/>
        <v>9.2300000000000007E-2</v>
      </c>
      <c r="K210"/>
      <c r="L210" t="s">
        <v>537</v>
      </c>
      <c r="M210" s="8">
        <v>67200</v>
      </c>
      <c r="N210" s="9">
        <f t="shared" si="14"/>
        <v>6202.56</v>
      </c>
      <c r="O210" s="9" t="s">
        <v>51</v>
      </c>
      <c r="P210" t="s">
        <v>294</v>
      </c>
      <c r="R210" t="s">
        <v>295</v>
      </c>
      <c r="S210" t="s">
        <v>344</v>
      </c>
      <c r="T210" t="s">
        <v>345</v>
      </c>
      <c r="U210" s="6" t="s">
        <v>36</v>
      </c>
      <c r="V210" t="s">
        <v>298</v>
      </c>
      <c r="W210">
        <v>5</v>
      </c>
    </row>
    <row r="211" spans="1:23" x14ac:dyDescent="0.25">
      <c r="A211" t="s">
        <v>538</v>
      </c>
      <c r="B211" s="11" t="s">
        <v>47</v>
      </c>
      <c r="C211" t="s">
        <v>72</v>
      </c>
      <c r="D211" t="s">
        <v>289</v>
      </c>
      <c r="E211" t="s">
        <v>290</v>
      </c>
      <c r="G211" t="s">
        <v>291</v>
      </c>
      <c r="H211" t="s">
        <v>539</v>
      </c>
      <c r="I211">
        <v>46.01</v>
      </c>
      <c r="J211" s="6">
        <f t="shared" si="15"/>
        <v>0.46009999999999995</v>
      </c>
      <c r="K211"/>
      <c r="L211" t="s">
        <v>540</v>
      </c>
      <c r="M211" s="8">
        <v>21600</v>
      </c>
      <c r="N211" s="9">
        <f t="shared" si="14"/>
        <v>9938.16</v>
      </c>
      <c r="O211" s="9" t="s">
        <v>51</v>
      </c>
      <c r="P211" t="s">
        <v>294</v>
      </c>
      <c r="R211" t="s">
        <v>295</v>
      </c>
      <c r="S211" t="s">
        <v>344</v>
      </c>
      <c r="T211" t="s">
        <v>345</v>
      </c>
      <c r="U211" s="6" t="s">
        <v>36</v>
      </c>
      <c r="V211" t="s">
        <v>298</v>
      </c>
      <c r="W211">
        <v>6</v>
      </c>
    </row>
    <row r="212" spans="1:23" x14ac:dyDescent="0.25">
      <c r="A212" t="s">
        <v>541</v>
      </c>
      <c r="B212" s="11" t="s">
        <v>47</v>
      </c>
      <c r="C212" t="s">
        <v>55</v>
      </c>
      <c r="D212" t="s">
        <v>289</v>
      </c>
      <c r="E212" t="s">
        <v>290</v>
      </c>
      <c r="G212" t="s">
        <v>291</v>
      </c>
      <c r="H212" t="s">
        <v>542</v>
      </c>
      <c r="I212">
        <v>17.78</v>
      </c>
      <c r="J212" s="6">
        <f t="shared" si="15"/>
        <v>0.17780000000000001</v>
      </c>
      <c r="K212"/>
      <c r="L212" t="s">
        <v>543</v>
      </c>
      <c r="M212" s="8">
        <v>80550</v>
      </c>
      <c r="N212" s="9">
        <f t="shared" si="14"/>
        <v>14321.79</v>
      </c>
      <c r="O212" s="9" t="s">
        <v>51</v>
      </c>
      <c r="P212" t="s">
        <v>294</v>
      </c>
      <c r="R212" t="s">
        <v>295</v>
      </c>
      <c r="S212" t="s">
        <v>344</v>
      </c>
      <c r="T212" t="s">
        <v>345</v>
      </c>
      <c r="U212" s="6" t="s">
        <v>36</v>
      </c>
      <c r="V212" t="s">
        <v>298</v>
      </c>
      <c r="W212">
        <v>6</v>
      </c>
    </row>
    <row r="213" spans="1:23" x14ac:dyDescent="0.25">
      <c r="A213" t="s">
        <v>544</v>
      </c>
      <c r="B213" s="11" t="s">
        <v>25</v>
      </c>
      <c r="C213" t="s">
        <v>379</v>
      </c>
      <c r="D213" t="s">
        <v>289</v>
      </c>
      <c r="E213" t="s">
        <v>290</v>
      </c>
      <c r="G213" t="s">
        <v>291</v>
      </c>
      <c r="H213" t="s">
        <v>332</v>
      </c>
      <c r="I213">
        <v>29.8</v>
      </c>
      <c r="J213" s="6">
        <f t="shared" si="15"/>
        <v>0.29799999999999999</v>
      </c>
      <c r="K213"/>
      <c r="L213" t="s">
        <v>545</v>
      </c>
      <c r="M213" s="8">
        <v>15200</v>
      </c>
      <c r="N213" s="9">
        <f t="shared" si="14"/>
        <v>4529.5999999999995</v>
      </c>
      <c r="O213" s="9" t="s">
        <v>51</v>
      </c>
      <c r="P213" t="s">
        <v>294</v>
      </c>
      <c r="R213" t="s">
        <v>295</v>
      </c>
      <c r="S213" t="s">
        <v>302</v>
      </c>
      <c r="T213" t="s">
        <v>303</v>
      </c>
      <c r="U213" s="6" t="s">
        <v>36</v>
      </c>
      <c r="V213" t="s">
        <v>298</v>
      </c>
      <c r="W213">
        <v>6</v>
      </c>
    </row>
    <row r="214" spans="1:23" x14ac:dyDescent="0.25">
      <c r="A214" t="s">
        <v>546</v>
      </c>
      <c r="B214" s="11" t="s">
        <v>25</v>
      </c>
      <c r="C214" t="s">
        <v>93</v>
      </c>
      <c r="D214" t="s">
        <v>289</v>
      </c>
      <c r="E214" t="s">
        <v>290</v>
      </c>
      <c r="G214" t="s">
        <v>291</v>
      </c>
      <c r="H214" t="s">
        <v>547</v>
      </c>
      <c r="I214" s="14">
        <v>17.78</v>
      </c>
      <c r="J214" s="6">
        <f t="shared" si="15"/>
        <v>0.17780000000000001</v>
      </c>
      <c r="K214" s="14"/>
      <c r="L214" t="s">
        <v>333</v>
      </c>
      <c r="M214" s="8">
        <v>3000</v>
      </c>
      <c r="N214" s="9">
        <f t="shared" si="14"/>
        <v>533.40000000000009</v>
      </c>
      <c r="O214" s="9" t="s">
        <v>51</v>
      </c>
      <c r="P214" t="s">
        <v>548</v>
      </c>
      <c r="R214" t="s">
        <v>295</v>
      </c>
      <c r="S214" t="s">
        <v>302</v>
      </c>
      <c r="T214" t="s">
        <v>303</v>
      </c>
      <c r="U214" s="6" t="s">
        <v>36</v>
      </c>
      <c r="V214" t="s">
        <v>298</v>
      </c>
      <c r="W214">
        <v>1</v>
      </c>
    </row>
    <row r="215" spans="1:23" x14ac:dyDescent="0.25">
      <c r="A215" t="s">
        <v>549</v>
      </c>
      <c r="B215" s="11" t="s">
        <v>47</v>
      </c>
      <c r="C215" t="s">
        <v>111</v>
      </c>
      <c r="D215" t="s">
        <v>289</v>
      </c>
      <c r="E215" t="s">
        <v>290</v>
      </c>
      <c r="G215" t="s">
        <v>291</v>
      </c>
      <c r="H215" t="s">
        <v>550</v>
      </c>
      <c r="I215">
        <v>8.3699999999999992</v>
      </c>
      <c r="J215" s="6">
        <f t="shared" si="15"/>
        <v>8.3699999999999997E-2</v>
      </c>
      <c r="K215"/>
      <c r="L215" t="s">
        <v>551</v>
      </c>
      <c r="M215" s="8">
        <v>10200</v>
      </c>
      <c r="N215" s="9">
        <f t="shared" si="14"/>
        <v>853.74</v>
      </c>
      <c r="O215" s="9" t="s">
        <v>51</v>
      </c>
      <c r="P215" t="s">
        <v>294</v>
      </c>
      <c r="R215" t="s">
        <v>295</v>
      </c>
      <c r="S215" t="s">
        <v>344</v>
      </c>
      <c r="T215" t="s">
        <v>345</v>
      </c>
      <c r="U215" s="6" t="s">
        <v>36</v>
      </c>
      <c r="V215" t="s">
        <v>298</v>
      </c>
      <c r="W215">
        <v>6</v>
      </c>
    </row>
    <row r="216" spans="1:23" x14ac:dyDescent="0.25">
      <c r="A216" t="s">
        <v>552</v>
      </c>
      <c r="B216" s="11" t="s">
        <v>288</v>
      </c>
      <c r="C216" t="s">
        <v>513</v>
      </c>
      <c r="D216" t="s">
        <v>289</v>
      </c>
      <c r="E216" t="s">
        <v>290</v>
      </c>
      <c r="G216" t="s">
        <v>291</v>
      </c>
      <c r="H216" t="s">
        <v>319</v>
      </c>
      <c r="I216">
        <v>12.62</v>
      </c>
      <c r="J216" s="6">
        <f t="shared" si="15"/>
        <v>0.12619999999999998</v>
      </c>
      <c r="K216"/>
      <c r="L216" t="s">
        <v>445</v>
      </c>
      <c r="M216" s="8">
        <v>960</v>
      </c>
      <c r="N216" s="9">
        <f t="shared" si="14"/>
        <v>121.15199999999999</v>
      </c>
      <c r="O216" s="9" t="s">
        <v>51</v>
      </c>
      <c r="P216" t="s">
        <v>294</v>
      </c>
      <c r="R216" t="s">
        <v>295</v>
      </c>
      <c r="S216" t="s">
        <v>296</v>
      </c>
      <c r="T216" t="s">
        <v>297</v>
      </c>
      <c r="U216" s="6" t="s">
        <v>36</v>
      </c>
      <c r="V216" t="s">
        <v>298</v>
      </c>
      <c r="W216">
        <v>6</v>
      </c>
    </row>
    <row r="217" spans="1:23" x14ac:dyDescent="0.25">
      <c r="A217" t="s">
        <v>553</v>
      </c>
      <c r="B217" s="11" t="s">
        <v>25</v>
      </c>
      <c r="C217" t="s">
        <v>127</v>
      </c>
      <c r="D217" t="s">
        <v>289</v>
      </c>
      <c r="E217" t="s">
        <v>290</v>
      </c>
      <c r="G217" t="s">
        <v>291</v>
      </c>
      <c r="H217" t="s">
        <v>399</v>
      </c>
      <c r="I217">
        <v>22.63</v>
      </c>
      <c r="J217" s="6">
        <f t="shared" si="15"/>
        <v>0.2263</v>
      </c>
      <c r="K217"/>
      <c r="L217" t="s">
        <v>137</v>
      </c>
      <c r="M217" s="8">
        <v>5000</v>
      </c>
      <c r="N217" s="9">
        <f t="shared" si="14"/>
        <v>1131.5</v>
      </c>
      <c r="O217" s="9" t="s">
        <v>51</v>
      </c>
      <c r="P217" t="s">
        <v>294</v>
      </c>
      <c r="R217" t="s">
        <v>295</v>
      </c>
      <c r="S217" t="s">
        <v>302</v>
      </c>
      <c r="T217" t="s">
        <v>303</v>
      </c>
      <c r="U217" s="6" t="s">
        <v>36</v>
      </c>
      <c r="V217" t="s">
        <v>298</v>
      </c>
      <c r="W217">
        <v>6</v>
      </c>
    </row>
    <row r="218" spans="1:23" x14ac:dyDescent="0.25">
      <c r="A218" t="s">
        <v>554</v>
      </c>
      <c r="B218" s="11" t="s">
        <v>288</v>
      </c>
      <c r="C218" t="s">
        <v>263</v>
      </c>
      <c r="D218" t="s">
        <v>289</v>
      </c>
      <c r="E218" t="s">
        <v>290</v>
      </c>
      <c r="G218" t="s">
        <v>291</v>
      </c>
      <c r="H218" t="s">
        <v>476</v>
      </c>
      <c r="I218">
        <v>25</v>
      </c>
      <c r="J218" s="6">
        <f t="shared" si="15"/>
        <v>0.25</v>
      </c>
      <c r="K218"/>
      <c r="L218" t="s">
        <v>510</v>
      </c>
      <c r="M218" s="8">
        <v>720</v>
      </c>
      <c r="N218" s="9">
        <f t="shared" si="14"/>
        <v>180</v>
      </c>
      <c r="O218" s="9" t="s">
        <v>51</v>
      </c>
      <c r="P218" t="s">
        <v>294</v>
      </c>
      <c r="R218" t="s">
        <v>295</v>
      </c>
      <c r="S218" t="s">
        <v>296</v>
      </c>
      <c r="T218" t="s">
        <v>297</v>
      </c>
      <c r="U218" s="6" t="s">
        <v>36</v>
      </c>
      <c r="V218" t="s">
        <v>298</v>
      </c>
      <c r="W218">
        <v>6</v>
      </c>
    </row>
    <row r="219" spans="1:23" x14ac:dyDescent="0.25">
      <c r="A219" t="s">
        <v>555</v>
      </c>
      <c r="B219" s="11" t="s">
        <v>25</v>
      </c>
      <c r="C219" t="s">
        <v>26</v>
      </c>
      <c r="D219" t="s">
        <v>289</v>
      </c>
      <c r="E219" t="s">
        <v>290</v>
      </c>
      <c r="G219" t="s">
        <v>291</v>
      </c>
      <c r="H219" t="s">
        <v>332</v>
      </c>
      <c r="I219">
        <v>29.8</v>
      </c>
      <c r="J219" s="6">
        <f t="shared" si="15"/>
        <v>0.29799999999999999</v>
      </c>
      <c r="K219"/>
      <c r="L219" t="s">
        <v>129</v>
      </c>
      <c r="M219" s="8">
        <v>3600</v>
      </c>
      <c r="N219" s="9">
        <f t="shared" si="14"/>
        <v>1072.8</v>
      </c>
      <c r="O219" s="9" t="s">
        <v>51</v>
      </c>
      <c r="P219" t="s">
        <v>294</v>
      </c>
      <c r="R219" t="s">
        <v>295</v>
      </c>
      <c r="S219" t="s">
        <v>302</v>
      </c>
      <c r="T219" t="s">
        <v>303</v>
      </c>
      <c r="U219" s="6" t="s">
        <v>36</v>
      </c>
      <c r="V219" t="s">
        <v>298</v>
      </c>
      <c r="W219">
        <v>6</v>
      </c>
    </row>
    <row r="220" spans="1:23" x14ac:dyDescent="0.25">
      <c r="A220" t="s">
        <v>556</v>
      </c>
      <c r="B220" s="11" t="s">
        <v>25</v>
      </c>
      <c r="C220" t="s">
        <v>97</v>
      </c>
      <c r="D220" t="s">
        <v>289</v>
      </c>
      <c r="E220" t="s">
        <v>290</v>
      </c>
      <c r="G220" t="s">
        <v>291</v>
      </c>
      <c r="H220" t="s">
        <v>557</v>
      </c>
      <c r="I220" s="14">
        <v>18.5</v>
      </c>
      <c r="J220" s="6">
        <f t="shared" si="15"/>
        <v>0.185</v>
      </c>
      <c r="K220" s="14"/>
      <c r="L220" t="s">
        <v>558</v>
      </c>
      <c r="M220" s="8">
        <v>7000</v>
      </c>
      <c r="N220" s="9">
        <f t="shared" si="14"/>
        <v>1295</v>
      </c>
      <c r="O220" s="9" t="s">
        <v>51</v>
      </c>
      <c r="P220" t="s">
        <v>294</v>
      </c>
      <c r="R220" t="s">
        <v>295</v>
      </c>
      <c r="S220" t="s">
        <v>302</v>
      </c>
      <c r="T220" t="s">
        <v>303</v>
      </c>
      <c r="U220" s="6" t="s">
        <v>98</v>
      </c>
      <c r="V220" t="s">
        <v>298</v>
      </c>
      <c r="W220">
        <v>1</v>
      </c>
    </row>
    <row r="221" spans="1:23" x14ac:dyDescent="0.25">
      <c r="A221" t="s">
        <v>559</v>
      </c>
      <c r="B221" s="11" t="s">
        <v>288</v>
      </c>
      <c r="C221" t="s">
        <v>305</v>
      </c>
      <c r="D221" t="s">
        <v>289</v>
      </c>
      <c r="E221" t="s">
        <v>290</v>
      </c>
      <c r="G221" t="s">
        <v>291</v>
      </c>
      <c r="H221" t="s">
        <v>309</v>
      </c>
      <c r="I221" s="14">
        <v>25</v>
      </c>
      <c r="J221" s="6">
        <f t="shared" si="15"/>
        <v>0.25</v>
      </c>
      <c r="K221" s="14"/>
      <c r="L221" t="s">
        <v>560</v>
      </c>
      <c r="M221" s="8">
        <v>2400</v>
      </c>
      <c r="N221" s="9">
        <f t="shared" si="14"/>
        <v>600</v>
      </c>
      <c r="O221" s="9" t="s">
        <v>51</v>
      </c>
      <c r="P221" t="s">
        <v>334</v>
      </c>
      <c r="R221" t="s">
        <v>295</v>
      </c>
      <c r="S221" t="s">
        <v>296</v>
      </c>
      <c r="T221" t="s">
        <v>297</v>
      </c>
      <c r="U221" s="6" t="s">
        <v>36</v>
      </c>
      <c r="V221" t="s">
        <v>298</v>
      </c>
      <c r="W221">
        <v>1</v>
      </c>
    </row>
    <row r="222" spans="1:23" x14ac:dyDescent="0.25">
      <c r="A222" t="s">
        <v>561</v>
      </c>
      <c r="B222" s="11" t="s">
        <v>288</v>
      </c>
      <c r="C222" t="s">
        <v>26</v>
      </c>
      <c r="D222" t="s">
        <v>289</v>
      </c>
      <c r="E222" t="s">
        <v>290</v>
      </c>
      <c r="G222" t="s">
        <v>291</v>
      </c>
      <c r="H222" t="s">
        <v>309</v>
      </c>
      <c r="I222" s="14">
        <v>25</v>
      </c>
      <c r="J222" s="6">
        <f t="shared" si="15"/>
        <v>0.25</v>
      </c>
      <c r="K222" s="14"/>
      <c r="L222" t="s">
        <v>425</v>
      </c>
      <c r="M222" s="8">
        <v>600</v>
      </c>
      <c r="N222" s="9">
        <f t="shared" si="14"/>
        <v>150</v>
      </c>
      <c r="O222" s="9" t="s">
        <v>51</v>
      </c>
      <c r="P222" t="s">
        <v>294</v>
      </c>
      <c r="R222" t="s">
        <v>295</v>
      </c>
      <c r="S222" t="s">
        <v>296</v>
      </c>
      <c r="T222" t="s">
        <v>297</v>
      </c>
      <c r="U222" s="6" t="s">
        <v>36</v>
      </c>
      <c r="V222" t="s">
        <v>298</v>
      </c>
      <c r="W222">
        <v>1</v>
      </c>
    </row>
    <row r="223" spans="1:23" x14ac:dyDescent="0.25">
      <c r="A223" t="s">
        <v>562</v>
      </c>
      <c r="B223" s="11" t="s">
        <v>288</v>
      </c>
      <c r="C223" t="s">
        <v>263</v>
      </c>
      <c r="D223" t="s">
        <v>289</v>
      </c>
      <c r="E223" t="s">
        <v>290</v>
      </c>
      <c r="G223" t="s">
        <v>291</v>
      </c>
      <c r="H223" t="s">
        <v>349</v>
      </c>
      <c r="I223" s="14">
        <v>20</v>
      </c>
      <c r="J223" s="6">
        <f t="shared" si="15"/>
        <v>0.2</v>
      </c>
      <c r="K223" s="14"/>
      <c r="L223" t="s">
        <v>420</v>
      </c>
      <c r="M223" s="8">
        <v>720</v>
      </c>
      <c r="N223" s="9">
        <f t="shared" si="14"/>
        <v>144</v>
      </c>
      <c r="O223" s="9" t="s">
        <v>51</v>
      </c>
      <c r="P223" t="s">
        <v>294</v>
      </c>
      <c r="R223" t="s">
        <v>295</v>
      </c>
      <c r="S223" t="s">
        <v>296</v>
      </c>
      <c r="T223" t="s">
        <v>297</v>
      </c>
      <c r="U223" s="6" t="s">
        <v>36</v>
      </c>
      <c r="V223" t="s">
        <v>298</v>
      </c>
      <c r="W223">
        <v>1</v>
      </c>
    </row>
    <row r="224" spans="1:23" x14ac:dyDescent="0.25">
      <c r="A224" t="s">
        <v>563</v>
      </c>
      <c r="B224" s="11" t="s">
        <v>312</v>
      </c>
      <c r="C224" t="s">
        <v>87</v>
      </c>
      <c r="D224" t="s">
        <v>289</v>
      </c>
      <c r="E224" t="s">
        <v>290</v>
      </c>
      <c r="G224" t="s">
        <v>291</v>
      </c>
      <c r="H224" t="s">
        <v>309</v>
      </c>
      <c r="I224" t="s">
        <v>514</v>
      </c>
      <c r="J224" s="6">
        <v>0.27500000000000002</v>
      </c>
      <c r="K224"/>
      <c r="L224" t="s">
        <v>564</v>
      </c>
      <c r="M224" s="8">
        <v>540</v>
      </c>
      <c r="N224" s="9">
        <f t="shared" si="14"/>
        <v>148.5</v>
      </c>
      <c r="O224" s="9" t="s">
        <v>51</v>
      </c>
      <c r="P224" t="s">
        <v>294</v>
      </c>
      <c r="R224" t="s">
        <v>295</v>
      </c>
      <c r="S224" t="s">
        <v>315</v>
      </c>
      <c r="T224" t="s">
        <v>316</v>
      </c>
      <c r="U224" s="6" t="s">
        <v>36</v>
      </c>
      <c r="V224" t="s">
        <v>298</v>
      </c>
      <c r="W224">
        <v>1</v>
      </c>
    </row>
    <row r="225" spans="1:23" x14ac:dyDescent="0.25">
      <c r="A225" t="s">
        <v>565</v>
      </c>
      <c r="B225" s="11" t="s">
        <v>288</v>
      </c>
      <c r="C225" t="s">
        <v>245</v>
      </c>
      <c r="D225" t="s">
        <v>289</v>
      </c>
      <c r="E225" t="s">
        <v>290</v>
      </c>
      <c r="G225" t="s">
        <v>291</v>
      </c>
      <c r="H225" t="s">
        <v>566</v>
      </c>
      <c r="I225" s="14">
        <v>15.24</v>
      </c>
      <c r="J225" s="6">
        <f t="shared" ref="J225:J239" si="16">IF(ISBLANK(I225), 1, I225/100)</f>
        <v>0.15240000000000001</v>
      </c>
      <c r="K225" s="14"/>
      <c r="L225" t="s">
        <v>391</v>
      </c>
      <c r="M225" s="8">
        <v>1080</v>
      </c>
      <c r="N225" s="9">
        <f t="shared" si="14"/>
        <v>164.59200000000001</v>
      </c>
      <c r="O225" s="9" t="s">
        <v>51</v>
      </c>
      <c r="P225" t="s">
        <v>294</v>
      </c>
      <c r="R225" t="s">
        <v>295</v>
      </c>
      <c r="S225" t="s">
        <v>296</v>
      </c>
      <c r="T225" t="s">
        <v>297</v>
      </c>
      <c r="U225" s="6" t="s">
        <v>36</v>
      </c>
      <c r="V225" t="s">
        <v>298</v>
      </c>
      <c r="W225">
        <v>1</v>
      </c>
    </row>
    <row r="226" spans="1:23" x14ac:dyDescent="0.25">
      <c r="A226" t="s">
        <v>567</v>
      </c>
      <c r="B226" s="11" t="s">
        <v>47</v>
      </c>
      <c r="C226" t="s">
        <v>55</v>
      </c>
      <c r="D226" t="s">
        <v>289</v>
      </c>
      <c r="E226" t="s">
        <v>290</v>
      </c>
      <c r="G226" t="s">
        <v>291</v>
      </c>
      <c r="H226" t="s">
        <v>568</v>
      </c>
      <c r="I226" s="14">
        <v>11.47</v>
      </c>
      <c r="J226" s="6">
        <f t="shared" si="16"/>
        <v>0.11470000000000001</v>
      </c>
      <c r="K226" s="14"/>
      <c r="L226" t="s">
        <v>569</v>
      </c>
      <c r="M226" s="8">
        <v>40960</v>
      </c>
      <c r="N226" s="9">
        <f t="shared" si="14"/>
        <v>4698.1120000000001</v>
      </c>
      <c r="O226" s="9" t="s">
        <v>51</v>
      </c>
      <c r="P226" t="s">
        <v>310</v>
      </c>
      <c r="R226" t="s">
        <v>295</v>
      </c>
      <c r="S226" t="s">
        <v>344</v>
      </c>
      <c r="T226" t="s">
        <v>345</v>
      </c>
      <c r="U226" s="6" t="s">
        <v>36</v>
      </c>
      <c r="V226" t="s">
        <v>298</v>
      </c>
      <c r="W226">
        <v>1</v>
      </c>
    </row>
    <row r="227" spans="1:23" x14ac:dyDescent="0.25">
      <c r="A227" t="s">
        <v>570</v>
      </c>
      <c r="B227" s="11" t="s">
        <v>25</v>
      </c>
      <c r="C227" t="s">
        <v>305</v>
      </c>
      <c r="D227" t="s">
        <v>289</v>
      </c>
      <c r="E227" t="s">
        <v>290</v>
      </c>
      <c r="G227" t="s">
        <v>291</v>
      </c>
      <c r="H227" t="s">
        <v>436</v>
      </c>
      <c r="I227" s="14">
        <v>14.1</v>
      </c>
      <c r="J227" s="6">
        <f t="shared" si="16"/>
        <v>0.14099999999999999</v>
      </c>
      <c r="K227" s="14"/>
      <c r="L227" t="s">
        <v>571</v>
      </c>
      <c r="M227" s="8">
        <v>153260</v>
      </c>
      <c r="N227" s="9">
        <f t="shared" si="14"/>
        <v>21609.659999999996</v>
      </c>
      <c r="O227" s="9" t="s">
        <v>51</v>
      </c>
      <c r="P227" t="s">
        <v>294</v>
      </c>
      <c r="R227" t="s">
        <v>295</v>
      </c>
      <c r="S227" t="s">
        <v>302</v>
      </c>
      <c r="T227" t="s">
        <v>303</v>
      </c>
      <c r="U227" s="6" t="s">
        <v>36</v>
      </c>
      <c r="V227" t="s">
        <v>298</v>
      </c>
      <c r="W227">
        <v>1</v>
      </c>
    </row>
    <row r="228" spans="1:23" x14ac:dyDescent="0.25">
      <c r="A228" t="s">
        <v>572</v>
      </c>
      <c r="B228" s="11" t="s">
        <v>25</v>
      </c>
      <c r="C228" t="s">
        <v>305</v>
      </c>
      <c r="D228" t="s">
        <v>289</v>
      </c>
      <c r="E228" t="s">
        <v>290</v>
      </c>
      <c r="G228" t="s">
        <v>291</v>
      </c>
      <c r="H228" t="s">
        <v>306</v>
      </c>
      <c r="I228" s="14">
        <v>21.6</v>
      </c>
      <c r="J228" s="6">
        <f t="shared" si="16"/>
        <v>0.21600000000000003</v>
      </c>
      <c r="K228" s="14"/>
      <c r="L228" t="s">
        <v>307</v>
      </c>
      <c r="M228" s="8">
        <v>8320</v>
      </c>
      <c r="N228" s="9">
        <f t="shared" si="14"/>
        <v>1797.1200000000001</v>
      </c>
      <c r="O228" s="9" t="s">
        <v>51</v>
      </c>
      <c r="P228" t="s">
        <v>294</v>
      </c>
      <c r="R228" t="s">
        <v>295</v>
      </c>
      <c r="S228" t="s">
        <v>302</v>
      </c>
      <c r="T228" t="s">
        <v>303</v>
      </c>
      <c r="U228" s="6" t="s">
        <v>36</v>
      </c>
      <c r="V228" t="s">
        <v>298</v>
      </c>
      <c r="W228">
        <v>1</v>
      </c>
    </row>
    <row r="229" spans="1:23" x14ac:dyDescent="0.25">
      <c r="A229" t="s">
        <v>573</v>
      </c>
      <c r="B229" s="11" t="s">
        <v>25</v>
      </c>
      <c r="C229" t="s">
        <v>141</v>
      </c>
      <c r="D229" t="s">
        <v>289</v>
      </c>
      <c r="E229" t="s">
        <v>290</v>
      </c>
      <c r="G229" t="s">
        <v>291</v>
      </c>
      <c r="H229" t="s">
        <v>439</v>
      </c>
      <c r="I229" s="14">
        <v>17.57</v>
      </c>
      <c r="J229" s="6">
        <f t="shared" si="16"/>
        <v>0.1757</v>
      </c>
      <c r="K229" s="14"/>
      <c r="L229" t="s">
        <v>574</v>
      </c>
      <c r="M229" s="8">
        <v>7200</v>
      </c>
      <c r="N229" s="9">
        <f t="shared" si="14"/>
        <v>1265.04</v>
      </c>
      <c r="O229" s="9" t="s">
        <v>51</v>
      </c>
      <c r="P229" t="s">
        <v>310</v>
      </c>
      <c r="R229" t="s">
        <v>295</v>
      </c>
      <c r="S229" t="s">
        <v>302</v>
      </c>
      <c r="T229" t="s">
        <v>303</v>
      </c>
      <c r="U229" s="6" t="s">
        <v>36</v>
      </c>
      <c r="V229" t="s">
        <v>298</v>
      </c>
      <c r="W229">
        <v>1</v>
      </c>
    </row>
    <row r="230" spans="1:23" x14ac:dyDescent="0.25">
      <c r="A230" t="s">
        <v>575</v>
      </c>
      <c r="B230" s="11" t="s">
        <v>288</v>
      </c>
      <c r="C230" t="s">
        <v>356</v>
      </c>
      <c r="D230" t="s">
        <v>289</v>
      </c>
      <c r="E230" t="s">
        <v>290</v>
      </c>
      <c r="G230" t="s">
        <v>291</v>
      </c>
      <c r="H230" t="s">
        <v>576</v>
      </c>
      <c r="I230" s="14">
        <v>14.1</v>
      </c>
      <c r="J230" s="6">
        <f t="shared" si="16"/>
        <v>0.14099999999999999</v>
      </c>
      <c r="K230" s="14"/>
      <c r="L230" t="s">
        <v>391</v>
      </c>
      <c r="M230" s="8">
        <v>1080</v>
      </c>
      <c r="N230" s="9">
        <f t="shared" si="14"/>
        <v>152.27999999999997</v>
      </c>
      <c r="O230" s="9" t="s">
        <v>51</v>
      </c>
      <c r="P230" t="s">
        <v>294</v>
      </c>
      <c r="R230" t="s">
        <v>295</v>
      </c>
      <c r="S230" t="s">
        <v>296</v>
      </c>
      <c r="T230" t="s">
        <v>297</v>
      </c>
      <c r="U230" s="6" t="s">
        <v>98</v>
      </c>
      <c r="V230" t="s">
        <v>298</v>
      </c>
      <c r="W230">
        <v>1</v>
      </c>
    </row>
    <row r="231" spans="1:23" x14ac:dyDescent="0.25">
      <c r="A231" t="s">
        <v>577</v>
      </c>
      <c r="B231" s="11" t="s">
        <v>47</v>
      </c>
      <c r="C231" t="s">
        <v>55</v>
      </c>
      <c r="D231" t="s">
        <v>289</v>
      </c>
      <c r="E231" t="s">
        <v>290</v>
      </c>
      <c r="G231" t="s">
        <v>291</v>
      </c>
      <c r="H231" t="s">
        <v>578</v>
      </c>
      <c r="I231" s="14">
        <v>48</v>
      </c>
      <c r="J231" s="6">
        <f t="shared" si="16"/>
        <v>0.48</v>
      </c>
      <c r="K231" s="14"/>
      <c r="L231" t="s">
        <v>579</v>
      </c>
      <c r="M231" s="8">
        <v>5120</v>
      </c>
      <c r="N231" s="9">
        <f t="shared" si="14"/>
        <v>2457.6</v>
      </c>
      <c r="O231" s="9" t="s">
        <v>51</v>
      </c>
      <c r="P231" t="s">
        <v>294</v>
      </c>
      <c r="R231" t="s">
        <v>295</v>
      </c>
      <c r="S231" t="s">
        <v>344</v>
      </c>
      <c r="T231" t="s">
        <v>345</v>
      </c>
      <c r="U231" s="6" t="s">
        <v>36</v>
      </c>
      <c r="V231" t="s">
        <v>298</v>
      </c>
      <c r="W231">
        <v>1</v>
      </c>
    </row>
    <row r="232" spans="1:23" x14ac:dyDescent="0.25">
      <c r="A232" t="s">
        <v>580</v>
      </c>
      <c r="B232" s="11" t="s">
        <v>25</v>
      </c>
      <c r="C232" t="s">
        <v>132</v>
      </c>
      <c r="D232" t="s">
        <v>289</v>
      </c>
      <c r="E232" t="s">
        <v>290</v>
      </c>
      <c r="G232" t="s">
        <v>291</v>
      </c>
      <c r="H232" t="s">
        <v>396</v>
      </c>
      <c r="I232" s="14">
        <v>24.3</v>
      </c>
      <c r="J232" s="6">
        <f t="shared" si="16"/>
        <v>0.24299999999999999</v>
      </c>
      <c r="K232" s="14"/>
      <c r="L232" t="s">
        <v>301</v>
      </c>
      <c r="M232" s="8">
        <v>600</v>
      </c>
      <c r="N232" s="9">
        <f t="shared" si="14"/>
        <v>145.79999999999998</v>
      </c>
      <c r="O232" s="9" t="s">
        <v>51</v>
      </c>
      <c r="P232" t="s">
        <v>294</v>
      </c>
      <c r="R232" t="s">
        <v>295</v>
      </c>
      <c r="S232" t="s">
        <v>302</v>
      </c>
      <c r="T232" t="s">
        <v>303</v>
      </c>
      <c r="U232" s="6" t="s">
        <v>36</v>
      </c>
      <c r="V232" t="s">
        <v>298</v>
      </c>
      <c r="W232">
        <v>1</v>
      </c>
    </row>
    <row r="233" spans="1:23" x14ac:dyDescent="0.25">
      <c r="A233" t="s">
        <v>581</v>
      </c>
      <c r="B233" s="11" t="s">
        <v>25</v>
      </c>
      <c r="C233" t="s">
        <v>367</v>
      </c>
      <c r="D233" t="s">
        <v>289</v>
      </c>
      <c r="E233" t="s">
        <v>290</v>
      </c>
      <c r="G233" t="s">
        <v>291</v>
      </c>
      <c r="H233" t="s">
        <v>483</v>
      </c>
      <c r="I233" s="14">
        <v>14.1</v>
      </c>
      <c r="J233" s="6">
        <f t="shared" si="16"/>
        <v>0.14099999999999999</v>
      </c>
      <c r="K233" s="14"/>
      <c r="L233" t="s">
        <v>582</v>
      </c>
      <c r="M233" s="8">
        <v>8000</v>
      </c>
      <c r="N233" s="9">
        <f t="shared" si="14"/>
        <v>1128</v>
      </c>
      <c r="O233" s="9" t="s">
        <v>51</v>
      </c>
      <c r="P233" t="s">
        <v>294</v>
      </c>
      <c r="R233" t="s">
        <v>295</v>
      </c>
      <c r="S233" t="s">
        <v>302</v>
      </c>
      <c r="T233" t="s">
        <v>303</v>
      </c>
      <c r="U233" s="6" t="s">
        <v>98</v>
      </c>
      <c r="V233" t="s">
        <v>298</v>
      </c>
      <c r="W233">
        <v>2</v>
      </c>
    </row>
    <row r="234" spans="1:23" x14ac:dyDescent="0.25">
      <c r="A234" t="s">
        <v>583</v>
      </c>
      <c r="B234" s="11" t="s">
        <v>25</v>
      </c>
      <c r="C234" t="s">
        <v>149</v>
      </c>
      <c r="D234" t="s">
        <v>289</v>
      </c>
      <c r="E234" t="s">
        <v>290</v>
      </c>
      <c r="G234" t="s">
        <v>291</v>
      </c>
      <c r="H234" t="s">
        <v>584</v>
      </c>
      <c r="I234" s="14">
        <v>18.5</v>
      </c>
      <c r="J234" s="6">
        <f t="shared" si="16"/>
        <v>0.185</v>
      </c>
      <c r="K234" s="14"/>
      <c r="L234" t="s">
        <v>585</v>
      </c>
      <c r="M234" s="8">
        <v>29000</v>
      </c>
      <c r="N234" s="9">
        <f t="shared" si="14"/>
        <v>5365</v>
      </c>
      <c r="O234" s="9" t="s">
        <v>51</v>
      </c>
      <c r="P234" t="s">
        <v>294</v>
      </c>
      <c r="R234" t="s">
        <v>295</v>
      </c>
      <c r="S234" t="s">
        <v>302</v>
      </c>
      <c r="T234" t="s">
        <v>303</v>
      </c>
      <c r="U234" s="6" t="s">
        <v>36</v>
      </c>
      <c r="V234" t="s">
        <v>298</v>
      </c>
      <c r="W234">
        <v>2</v>
      </c>
    </row>
    <row r="235" spans="1:23" x14ac:dyDescent="0.25">
      <c r="A235" t="s">
        <v>586</v>
      </c>
      <c r="B235" s="11" t="s">
        <v>288</v>
      </c>
      <c r="C235" t="s">
        <v>460</v>
      </c>
      <c r="D235" t="s">
        <v>289</v>
      </c>
      <c r="E235" t="s">
        <v>290</v>
      </c>
      <c r="G235" t="s">
        <v>291</v>
      </c>
      <c r="H235" t="s">
        <v>587</v>
      </c>
      <c r="I235" s="14">
        <v>13.85</v>
      </c>
      <c r="J235" s="6">
        <f t="shared" si="16"/>
        <v>0.13849999999999998</v>
      </c>
      <c r="K235" s="14"/>
      <c r="L235" t="s">
        <v>440</v>
      </c>
      <c r="M235" s="8">
        <v>360</v>
      </c>
      <c r="N235" s="9">
        <f t="shared" si="14"/>
        <v>49.859999999999992</v>
      </c>
      <c r="O235" s="9" t="s">
        <v>51</v>
      </c>
      <c r="P235" t="s">
        <v>334</v>
      </c>
      <c r="R235" t="s">
        <v>295</v>
      </c>
      <c r="S235" t="s">
        <v>296</v>
      </c>
      <c r="T235" t="s">
        <v>297</v>
      </c>
      <c r="U235" s="6" t="s">
        <v>36</v>
      </c>
      <c r="V235" t="s">
        <v>298</v>
      </c>
      <c r="W235">
        <v>2</v>
      </c>
    </row>
    <row r="236" spans="1:23" x14ac:dyDescent="0.25">
      <c r="A236" t="s">
        <v>588</v>
      </c>
      <c r="B236" s="11" t="s">
        <v>25</v>
      </c>
      <c r="C236" t="s">
        <v>132</v>
      </c>
      <c r="D236" t="s">
        <v>289</v>
      </c>
      <c r="E236" t="s">
        <v>290</v>
      </c>
      <c r="G236" t="s">
        <v>291</v>
      </c>
      <c r="H236" t="s">
        <v>436</v>
      </c>
      <c r="I236" s="14">
        <v>14.1</v>
      </c>
      <c r="J236" s="6">
        <f t="shared" si="16"/>
        <v>0.14099999999999999</v>
      </c>
      <c r="K236" s="14"/>
      <c r="L236" t="s">
        <v>448</v>
      </c>
      <c r="M236" s="8">
        <v>1200</v>
      </c>
      <c r="N236" s="9">
        <f t="shared" si="14"/>
        <v>169.2</v>
      </c>
      <c r="O236" s="9" t="s">
        <v>51</v>
      </c>
      <c r="P236" t="s">
        <v>294</v>
      </c>
      <c r="R236" t="s">
        <v>295</v>
      </c>
      <c r="S236" t="s">
        <v>302</v>
      </c>
      <c r="T236" t="s">
        <v>303</v>
      </c>
      <c r="U236" s="6" t="s">
        <v>36</v>
      </c>
      <c r="V236" t="s">
        <v>298</v>
      </c>
      <c r="W236">
        <v>2</v>
      </c>
    </row>
    <row r="237" spans="1:23" x14ac:dyDescent="0.25">
      <c r="A237" t="s">
        <v>589</v>
      </c>
      <c r="B237" s="11" t="s">
        <v>25</v>
      </c>
      <c r="C237" t="s">
        <v>40</v>
      </c>
      <c r="D237" t="s">
        <v>289</v>
      </c>
      <c r="E237" t="s">
        <v>290</v>
      </c>
      <c r="G237" t="s">
        <v>291</v>
      </c>
      <c r="H237" t="s">
        <v>329</v>
      </c>
      <c r="I237" s="14">
        <v>14.1</v>
      </c>
      <c r="J237" s="6">
        <f t="shared" si="16"/>
        <v>0.14099999999999999</v>
      </c>
      <c r="K237" s="14"/>
      <c r="L237" t="s">
        <v>590</v>
      </c>
      <c r="M237" s="8">
        <v>10400</v>
      </c>
      <c r="N237" s="9">
        <f t="shared" si="14"/>
        <v>1466.3999999999999</v>
      </c>
      <c r="O237" s="9" t="s">
        <v>51</v>
      </c>
      <c r="P237" t="s">
        <v>294</v>
      </c>
      <c r="R237" t="s">
        <v>295</v>
      </c>
      <c r="S237" t="s">
        <v>302</v>
      </c>
      <c r="T237" t="s">
        <v>303</v>
      </c>
      <c r="U237" s="6" t="s">
        <v>36</v>
      </c>
      <c r="V237" t="s">
        <v>298</v>
      </c>
      <c r="W237">
        <v>2</v>
      </c>
    </row>
    <row r="238" spans="1:23" x14ac:dyDescent="0.25">
      <c r="A238" t="s">
        <v>591</v>
      </c>
      <c r="B238" s="11" t="s">
        <v>47</v>
      </c>
      <c r="C238" t="s">
        <v>55</v>
      </c>
      <c r="D238" t="s">
        <v>289</v>
      </c>
      <c r="E238" t="s">
        <v>290</v>
      </c>
      <c r="G238" t="s">
        <v>291</v>
      </c>
      <c r="H238" t="s">
        <v>464</v>
      </c>
      <c r="I238" s="14">
        <v>17.5</v>
      </c>
      <c r="J238" s="6">
        <f t="shared" si="16"/>
        <v>0.17499999999999999</v>
      </c>
      <c r="K238" s="14"/>
      <c r="L238" t="s">
        <v>592</v>
      </c>
      <c r="M238" s="8">
        <v>10880</v>
      </c>
      <c r="N238" s="9">
        <f t="shared" si="14"/>
        <v>1903.9999999999998</v>
      </c>
      <c r="O238" s="9" t="s">
        <v>51</v>
      </c>
      <c r="P238" t="s">
        <v>294</v>
      </c>
      <c r="R238" t="s">
        <v>295</v>
      </c>
      <c r="S238" t="s">
        <v>344</v>
      </c>
      <c r="T238" t="s">
        <v>345</v>
      </c>
      <c r="U238" s="6" t="s">
        <v>36</v>
      </c>
      <c r="V238" t="s">
        <v>298</v>
      </c>
      <c r="W238">
        <v>1</v>
      </c>
    </row>
    <row r="239" spans="1:23" x14ac:dyDescent="0.25">
      <c r="A239" t="s">
        <v>593</v>
      </c>
      <c r="B239" s="11" t="s">
        <v>366</v>
      </c>
      <c r="C239" t="s">
        <v>180</v>
      </c>
      <c r="D239" t="s">
        <v>289</v>
      </c>
      <c r="E239" t="s">
        <v>290</v>
      </c>
      <c r="G239" t="s">
        <v>291</v>
      </c>
      <c r="H239" t="s">
        <v>309</v>
      </c>
      <c r="I239" s="14">
        <v>25</v>
      </c>
      <c r="J239" s="6">
        <f t="shared" si="16"/>
        <v>0.25</v>
      </c>
      <c r="K239" s="14"/>
      <c r="L239" t="s">
        <v>594</v>
      </c>
      <c r="M239" s="8">
        <v>2970</v>
      </c>
      <c r="N239" s="9">
        <f t="shared" si="14"/>
        <v>742.5</v>
      </c>
      <c r="O239" s="9" t="s">
        <v>51</v>
      </c>
      <c r="P239" t="s">
        <v>294</v>
      </c>
      <c r="R239" t="s">
        <v>295</v>
      </c>
      <c r="S239" t="s">
        <v>369</v>
      </c>
      <c r="T239" t="s">
        <v>370</v>
      </c>
      <c r="U239" s="6" t="s">
        <v>98</v>
      </c>
      <c r="V239" t="s">
        <v>298</v>
      </c>
      <c r="W239">
        <v>2</v>
      </c>
    </row>
    <row r="240" spans="1:23" x14ac:dyDescent="0.25">
      <c r="A240" t="s">
        <v>595</v>
      </c>
      <c r="B240" s="11" t="s">
        <v>312</v>
      </c>
      <c r="C240" t="s">
        <v>132</v>
      </c>
      <c r="D240" t="s">
        <v>289</v>
      </c>
      <c r="E240" t="s">
        <v>290</v>
      </c>
      <c r="G240" t="s">
        <v>291</v>
      </c>
      <c r="H240" t="s">
        <v>309</v>
      </c>
      <c r="I240" t="s">
        <v>313</v>
      </c>
      <c r="J240" s="6">
        <v>0.27500000000000002</v>
      </c>
      <c r="K240"/>
      <c r="L240" t="s">
        <v>411</v>
      </c>
      <c r="M240" s="8">
        <v>180</v>
      </c>
      <c r="N240" s="9">
        <f t="shared" si="14"/>
        <v>49.500000000000007</v>
      </c>
      <c r="O240" s="9" t="s">
        <v>51</v>
      </c>
      <c r="P240" t="s">
        <v>294</v>
      </c>
      <c r="R240" t="s">
        <v>295</v>
      </c>
      <c r="S240" t="s">
        <v>315</v>
      </c>
      <c r="T240" t="s">
        <v>423</v>
      </c>
      <c r="U240" s="6" t="s">
        <v>36</v>
      </c>
      <c r="V240" t="s">
        <v>298</v>
      </c>
      <c r="W240">
        <v>2</v>
      </c>
    </row>
    <row r="241" spans="1:24" x14ac:dyDescent="0.25">
      <c r="A241" t="s">
        <v>596</v>
      </c>
      <c r="B241" s="11" t="s">
        <v>288</v>
      </c>
      <c r="C241" t="s">
        <v>597</v>
      </c>
      <c r="D241" t="s">
        <v>289</v>
      </c>
      <c r="E241" t="s">
        <v>290</v>
      </c>
      <c r="G241" t="s">
        <v>291</v>
      </c>
      <c r="H241" t="s">
        <v>461</v>
      </c>
      <c r="I241" s="14">
        <v>20</v>
      </c>
      <c r="J241" s="6">
        <f t="shared" ref="J241:J246" si="17">IF(ISBLANK(I241), 1, I241/100)</f>
        <v>0.2</v>
      </c>
      <c r="K241" s="14"/>
      <c r="L241" t="s">
        <v>598</v>
      </c>
      <c r="M241" s="8">
        <v>210</v>
      </c>
      <c r="N241" s="9">
        <f t="shared" si="14"/>
        <v>42</v>
      </c>
      <c r="O241" s="9" t="s">
        <v>51</v>
      </c>
      <c r="P241" t="s">
        <v>334</v>
      </c>
      <c r="R241" t="s">
        <v>295</v>
      </c>
      <c r="S241" t="s">
        <v>296</v>
      </c>
      <c r="T241" t="s">
        <v>297</v>
      </c>
      <c r="U241" s="6" t="s">
        <v>36</v>
      </c>
      <c r="V241" t="s">
        <v>298</v>
      </c>
      <c r="W241">
        <v>2</v>
      </c>
    </row>
    <row r="242" spans="1:24" x14ac:dyDescent="0.25">
      <c r="A242" t="s">
        <v>599</v>
      </c>
      <c r="B242" s="11" t="s">
        <v>25</v>
      </c>
      <c r="C242" t="s">
        <v>55</v>
      </c>
      <c r="D242" t="s">
        <v>289</v>
      </c>
      <c r="E242" t="s">
        <v>290</v>
      </c>
      <c r="G242" t="s">
        <v>291</v>
      </c>
      <c r="H242" t="s">
        <v>436</v>
      </c>
      <c r="I242" s="14">
        <v>14.1</v>
      </c>
      <c r="J242" s="6">
        <f t="shared" si="17"/>
        <v>0.14099999999999999</v>
      </c>
      <c r="K242" s="14"/>
      <c r="L242" t="s">
        <v>600</v>
      </c>
      <c r="M242" s="8">
        <v>84000</v>
      </c>
      <c r="N242" s="9">
        <f t="shared" si="14"/>
        <v>11843.999999999998</v>
      </c>
      <c r="O242" s="9" t="s">
        <v>51</v>
      </c>
      <c r="P242" t="s">
        <v>294</v>
      </c>
      <c r="R242" t="s">
        <v>295</v>
      </c>
      <c r="S242" t="s">
        <v>302</v>
      </c>
      <c r="T242" t="s">
        <v>303</v>
      </c>
      <c r="U242" s="6" t="s">
        <v>36</v>
      </c>
      <c r="V242" t="s">
        <v>298</v>
      </c>
      <c r="W242">
        <v>2</v>
      </c>
    </row>
    <row r="243" spans="1:24" x14ac:dyDescent="0.25">
      <c r="A243" t="s">
        <v>601</v>
      </c>
      <c r="B243" s="11" t="s">
        <v>47</v>
      </c>
      <c r="C243" t="s">
        <v>40</v>
      </c>
      <c r="D243" t="s">
        <v>289</v>
      </c>
      <c r="E243" t="s">
        <v>290</v>
      </c>
      <c r="G243" t="s">
        <v>291</v>
      </c>
      <c r="H243" t="s">
        <v>542</v>
      </c>
      <c r="I243" s="14">
        <v>17.78</v>
      </c>
      <c r="J243" s="6">
        <f t="shared" si="17"/>
        <v>0.17780000000000001</v>
      </c>
      <c r="K243" s="14"/>
      <c r="L243" t="s">
        <v>602</v>
      </c>
      <c r="M243" s="8">
        <v>18400</v>
      </c>
      <c r="N243" s="9">
        <f t="shared" si="14"/>
        <v>3271.5200000000004</v>
      </c>
      <c r="O243" s="9" t="s">
        <v>51</v>
      </c>
      <c r="P243" t="s">
        <v>294</v>
      </c>
      <c r="R243" t="s">
        <v>295</v>
      </c>
      <c r="S243" t="s">
        <v>344</v>
      </c>
      <c r="T243" t="s">
        <v>345</v>
      </c>
      <c r="U243" s="6" t="s">
        <v>36</v>
      </c>
      <c r="V243" t="s">
        <v>298</v>
      </c>
      <c r="W243">
        <v>2</v>
      </c>
    </row>
    <row r="244" spans="1:24" x14ac:dyDescent="0.25">
      <c r="A244" t="s">
        <v>603</v>
      </c>
      <c r="B244" s="11" t="s">
        <v>25</v>
      </c>
      <c r="C244" t="s">
        <v>40</v>
      </c>
      <c r="D244" t="s">
        <v>289</v>
      </c>
      <c r="E244" t="s">
        <v>290</v>
      </c>
      <c r="G244" t="s">
        <v>291</v>
      </c>
      <c r="H244" t="s">
        <v>542</v>
      </c>
      <c r="I244" s="14">
        <v>17.78</v>
      </c>
      <c r="J244" s="6">
        <f t="shared" si="17"/>
        <v>0.17780000000000001</v>
      </c>
      <c r="K244" s="14"/>
      <c r="L244" t="s">
        <v>604</v>
      </c>
      <c r="M244" s="8">
        <v>2000</v>
      </c>
      <c r="N244" s="9">
        <f t="shared" si="14"/>
        <v>355.6</v>
      </c>
      <c r="O244" s="9" t="s">
        <v>51</v>
      </c>
      <c r="P244" t="s">
        <v>294</v>
      </c>
      <c r="R244" t="s">
        <v>295</v>
      </c>
      <c r="S244" t="s">
        <v>302</v>
      </c>
      <c r="T244" t="s">
        <v>303</v>
      </c>
      <c r="U244" s="6" t="s">
        <v>36</v>
      </c>
      <c r="V244" t="s">
        <v>298</v>
      </c>
      <c r="W244">
        <v>2</v>
      </c>
    </row>
    <row r="245" spans="1:24" x14ac:dyDescent="0.25">
      <c r="A245" t="s">
        <v>605</v>
      </c>
      <c r="B245" s="11" t="s">
        <v>288</v>
      </c>
      <c r="C245" t="s">
        <v>419</v>
      </c>
      <c r="D245" t="s">
        <v>289</v>
      </c>
      <c r="E245" t="s">
        <v>290</v>
      </c>
      <c r="G245" t="s">
        <v>291</v>
      </c>
      <c r="H245" t="s">
        <v>380</v>
      </c>
      <c r="I245" s="14">
        <v>17.57</v>
      </c>
      <c r="J245" s="6">
        <f t="shared" si="17"/>
        <v>0.1757</v>
      </c>
      <c r="K245" s="14"/>
      <c r="L245" t="s">
        <v>420</v>
      </c>
      <c r="M245" s="8">
        <v>720</v>
      </c>
      <c r="N245" s="9">
        <f t="shared" si="14"/>
        <v>126.50399999999999</v>
      </c>
      <c r="O245" s="9" t="s">
        <v>51</v>
      </c>
      <c r="P245" t="s">
        <v>294</v>
      </c>
      <c r="R245" t="s">
        <v>295</v>
      </c>
      <c r="S245" t="s">
        <v>296</v>
      </c>
      <c r="T245" t="s">
        <v>297</v>
      </c>
      <c r="U245" s="6" t="s">
        <v>98</v>
      </c>
      <c r="V245" t="s">
        <v>298</v>
      </c>
      <c r="W245">
        <v>2</v>
      </c>
    </row>
    <row r="246" spans="1:24" x14ac:dyDescent="0.25">
      <c r="A246" t="s">
        <v>606</v>
      </c>
      <c r="B246" s="11" t="s">
        <v>288</v>
      </c>
      <c r="C246" t="s">
        <v>419</v>
      </c>
      <c r="D246" t="s">
        <v>289</v>
      </c>
      <c r="E246" t="s">
        <v>290</v>
      </c>
      <c r="G246" t="s">
        <v>291</v>
      </c>
      <c r="H246" t="s">
        <v>607</v>
      </c>
      <c r="I246" s="14">
        <v>12.499000000000001</v>
      </c>
      <c r="J246" s="6">
        <f t="shared" si="17"/>
        <v>0.12499</v>
      </c>
      <c r="K246" s="14"/>
      <c r="L246" t="s">
        <v>420</v>
      </c>
      <c r="M246" s="8">
        <v>720</v>
      </c>
      <c r="N246" s="9">
        <f t="shared" si="14"/>
        <v>89.992800000000003</v>
      </c>
      <c r="O246" s="9" t="s">
        <v>51</v>
      </c>
      <c r="P246" t="s">
        <v>294</v>
      </c>
      <c r="R246" t="s">
        <v>295</v>
      </c>
      <c r="S246" t="s">
        <v>296</v>
      </c>
      <c r="T246" t="s">
        <v>297</v>
      </c>
      <c r="U246" s="6" t="s">
        <v>98</v>
      </c>
      <c r="V246" t="s">
        <v>298</v>
      </c>
      <c r="W246">
        <v>2</v>
      </c>
    </row>
    <row r="247" spans="1:24" x14ac:dyDescent="0.25">
      <c r="A247" t="s">
        <v>608</v>
      </c>
      <c r="B247" s="11" t="s">
        <v>312</v>
      </c>
      <c r="C247" t="s">
        <v>113</v>
      </c>
      <c r="D247" t="s">
        <v>289</v>
      </c>
      <c r="E247" t="s">
        <v>290</v>
      </c>
      <c r="G247" t="s">
        <v>291</v>
      </c>
      <c r="H247" t="s">
        <v>609</v>
      </c>
      <c r="I247" t="s">
        <v>610</v>
      </c>
      <c r="J247" s="6">
        <v>0.22500000000000001</v>
      </c>
      <c r="K247"/>
      <c r="L247" t="s">
        <v>611</v>
      </c>
      <c r="M247" s="8">
        <v>85</v>
      </c>
      <c r="N247" s="9">
        <f t="shared" si="14"/>
        <v>19.125</v>
      </c>
      <c r="O247" s="9" t="s">
        <v>51</v>
      </c>
      <c r="P247" t="s">
        <v>294</v>
      </c>
      <c r="R247" t="s">
        <v>295</v>
      </c>
      <c r="S247" t="s">
        <v>315</v>
      </c>
      <c r="T247" t="s">
        <v>423</v>
      </c>
      <c r="U247" s="6" t="s">
        <v>36</v>
      </c>
      <c r="V247" t="s">
        <v>298</v>
      </c>
      <c r="W247">
        <v>1</v>
      </c>
    </row>
    <row r="248" spans="1:24" x14ac:dyDescent="0.25">
      <c r="A248" t="s">
        <v>612</v>
      </c>
      <c r="B248" s="11" t="s">
        <v>25</v>
      </c>
      <c r="C248" t="s">
        <v>97</v>
      </c>
      <c r="D248" t="s">
        <v>289</v>
      </c>
      <c r="E248" t="s">
        <v>290</v>
      </c>
      <c r="G248" t="s">
        <v>291</v>
      </c>
      <c r="H248" t="s">
        <v>613</v>
      </c>
      <c r="I248" s="14">
        <v>18.5</v>
      </c>
      <c r="J248" s="6">
        <f t="shared" ref="J248:J257" si="18">IF(ISBLANK(I248), 1, I248/100)</f>
        <v>0.185</v>
      </c>
      <c r="K248" s="14"/>
      <c r="L248" t="s">
        <v>137</v>
      </c>
      <c r="M248" s="8">
        <v>5000</v>
      </c>
      <c r="N248" s="9">
        <f t="shared" si="14"/>
        <v>925</v>
      </c>
      <c r="O248" s="9" t="s">
        <v>51</v>
      </c>
      <c r="P248" t="s">
        <v>294</v>
      </c>
      <c r="R248" t="s">
        <v>295</v>
      </c>
      <c r="S248" t="s">
        <v>302</v>
      </c>
      <c r="T248" t="s">
        <v>303</v>
      </c>
      <c r="U248" s="6" t="s">
        <v>98</v>
      </c>
      <c r="V248" t="s">
        <v>298</v>
      </c>
      <c r="W248">
        <v>2</v>
      </c>
    </row>
    <row r="249" spans="1:24" x14ac:dyDescent="0.25">
      <c r="A249" t="s">
        <v>614</v>
      </c>
      <c r="B249" s="11" t="s">
        <v>288</v>
      </c>
      <c r="C249" t="s">
        <v>597</v>
      </c>
      <c r="D249" t="s">
        <v>289</v>
      </c>
      <c r="E249" t="s">
        <v>290</v>
      </c>
      <c r="G249" t="s">
        <v>291</v>
      </c>
      <c r="H249" t="s">
        <v>309</v>
      </c>
      <c r="I249" s="14">
        <v>25</v>
      </c>
      <c r="J249" s="6">
        <f t="shared" si="18"/>
        <v>0.25</v>
      </c>
      <c r="K249" s="14"/>
      <c r="L249" t="s">
        <v>598</v>
      </c>
      <c r="M249" s="8">
        <v>210</v>
      </c>
      <c r="N249" s="9">
        <f t="shared" ref="N249:N300" si="19">J249*M249</f>
        <v>52.5</v>
      </c>
      <c r="O249" s="9" t="s">
        <v>51</v>
      </c>
      <c r="P249" t="s">
        <v>294</v>
      </c>
      <c r="R249" t="s">
        <v>295</v>
      </c>
      <c r="S249" t="s">
        <v>296</v>
      </c>
      <c r="T249" t="s">
        <v>297</v>
      </c>
      <c r="U249" s="6" t="s">
        <v>36</v>
      </c>
      <c r="V249" t="s">
        <v>298</v>
      </c>
      <c r="W249">
        <v>2</v>
      </c>
    </row>
    <row r="250" spans="1:24" x14ac:dyDescent="0.25">
      <c r="A250" s="11" t="s">
        <v>615</v>
      </c>
      <c r="B250" s="11" t="s">
        <v>25</v>
      </c>
      <c r="C250" s="11" t="s">
        <v>93</v>
      </c>
      <c r="D250" s="11" t="s">
        <v>289</v>
      </c>
      <c r="E250" s="11" t="s">
        <v>290</v>
      </c>
      <c r="F250" s="11"/>
      <c r="G250" s="11" t="s">
        <v>291</v>
      </c>
      <c r="H250" s="11" t="s">
        <v>332</v>
      </c>
      <c r="I250" s="15">
        <v>29.66</v>
      </c>
      <c r="J250" s="6">
        <f t="shared" si="18"/>
        <v>0.29659999999999997</v>
      </c>
      <c r="K250" s="15"/>
      <c r="L250" s="11" t="s">
        <v>277</v>
      </c>
      <c r="M250" s="16">
        <v>1000</v>
      </c>
      <c r="N250" s="9">
        <f t="shared" si="19"/>
        <v>296.59999999999997</v>
      </c>
      <c r="O250" s="9" t="s">
        <v>51</v>
      </c>
      <c r="P250" s="11" t="s">
        <v>548</v>
      </c>
      <c r="Q250" s="11"/>
      <c r="R250" t="s">
        <v>295</v>
      </c>
      <c r="S250" s="11" t="s">
        <v>302</v>
      </c>
      <c r="T250" s="11" t="s">
        <v>303</v>
      </c>
      <c r="U250" s="6" t="s">
        <v>36</v>
      </c>
      <c r="V250" s="11" t="s">
        <v>298</v>
      </c>
      <c r="W250" s="11">
        <v>2</v>
      </c>
      <c r="X250" s="11"/>
    </row>
    <row r="251" spans="1:24" x14ac:dyDescent="0.25">
      <c r="A251" s="11" t="s">
        <v>616</v>
      </c>
      <c r="B251" s="11" t="s">
        <v>288</v>
      </c>
      <c r="C251" s="11" t="s">
        <v>422</v>
      </c>
      <c r="D251" s="11" t="s">
        <v>289</v>
      </c>
      <c r="E251" s="11" t="s">
        <v>290</v>
      </c>
      <c r="F251" s="11"/>
      <c r="G251" s="11" t="s">
        <v>291</v>
      </c>
      <c r="H251" s="11" t="s">
        <v>329</v>
      </c>
      <c r="I251" s="15">
        <v>12.62</v>
      </c>
      <c r="J251" s="6">
        <f t="shared" si="18"/>
        <v>0.12619999999999998</v>
      </c>
      <c r="K251" s="15"/>
      <c r="L251" s="11" t="s">
        <v>617</v>
      </c>
      <c r="M251" s="16">
        <v>1800</v>
      </c>
      <c r="N251" s="9">
        <f t="shared" si="19"/>
        <v>227.15999999999997</v>
      </c>
      <c r="O251" s="9" t="s">
        <v>51</v>
      </c>
      <c r="P251" s="11" t="s">
        <v>334</v>
      </c>
      <c r="Q251" s="11"/>
      <c r="R251" t="s">
        <v>295</v>
      </c>
      <c r="S251" s="11" t="s">
        <v>296</v>
      </c>
      <c r="T251" s="11" t="s">
        <v>297</v>
      </c>
      <c r="U251" s="6" t="s">
        <v>36</v>
      </c>
      <c r="V251" s="11" t="s">
        <v>298</v>
      </c>
      <c r="W251" s="11">
        <v>2</v>
      </c>
      <c r="X251" s="11"/>
    </row>
    <row r="252" spans="1:24" x14ac:dyDescent="0.25">
      <c r="A252" t="s">
        <v>618</v>
      </c>
      <c r="B252" s="11" t="s">
        <v>47</v>
      </c>
      <c r="C252" t="s">
        <v>513</v>
      </c>
      <c r="D252" t="s">
        <v>289</v>
      </c>
      <c r="E252" t="s">
        <v>290</v>
      </c>
      <c r="G252" t="s">
        <v>291</v>
      </c>
      <c r="H252" t="s">
        <v>399</v>
      </c>
      <c r="I252" s="14">
        <v>22.63</v>
      </c>
      <c r="J252" s="6">
        <f t="shared" si="18"/>
        <v>0.2263</v>
      </c>
      <c r="K252" s="14"/>
      <c r="L252" t="s">
        <v>361</v>
      </c>
      <c r="M252" s="8">
        <v>1920</v>
      </c>
      <c r="N252" s="9">
        <f t="shared" si="19"/>
        <v>434.49599999999998</v>
      </c>
      <c r="O252" s="9" t="s">
        <v>51</v>
      </c>
      <c r="P252" t="s">
        <v>294</v>
      </c>
      <c r="R252" t="s">
        <v>295</v>
      </c>
      <c r="S252" t="s">
        <v>344</v>
      </c>
      <c r="T252" t="s">
        <v>345</v>
      </c>
      <c r="U252" s="6" t="s">
        <v>36</v>
      </c>
      <c r="V252" t="s">
        <v>298</v>
      </c>
      <c r="W252">
        <v>2</v>
      </c>
    </row>
    <row r="253" spans="1:24" x14ac:dyDescent="0.25">
      <c r="A253" t="s">
        <v>619</v>
      </c>
      <c r="B253" s="11" t="s">
        <v>288</v>
      </c>
      <c r="C253" t="s">
        <v>419</v>
      </c>
      <c r="D253" t="s">
        <v>289</v>
      </c>
      <c r="E253" t="s">
        <v>290</v>
      </c>
      <c r="G253" t="s">
        <v>291</v>
      </c>
      <c r="H253" t="s">
        <v>620</v>
      </c>
      <c r="I253" s="14">
        <v>15.24</v>
      </c>
      <c r="J253" s="6">
        <f t="shared" si="18"/>
        <v>0.15240000000000001</v>
      </c>
      <c r="K253" s="14"/>
      <c r="L253" t="s">
        <v>420</v>
      </c>
      <c r="M253" s="8">
        <v>720</v>
      </c>
      <c r="N253" s="9">
        <f t="shared" si="19"/>
        <v>109.72800000000001</v>
      </c>
      <c r="O253" s="9" t="s">
        <v>51</v>
      </c>
      <c r="P253" t="s">
        <v>294</v>
      </c>
      <c r="R253" t="s">
        <v>295</v>
      </c>
      <c r="S253" t="s">
        <v>296</v>
      </c>
      <c r="T253" t="s">
        <v>297</v>
      </c>
      <c r="U253" s="6" t="s">
        <v>98</v>
      </c>
      <c r="V253" t="s">
        <v>298</v>
      </c>
      <c r="W253">
        <v>2</v>
      </c>
    </row>
    <row r="254" spans="1:24" x14ac:dyDescent="0.25">
      <c r="A254" t="s">
        <v>621</v>
      </c>
      <c r="B254" s="11" t="s">
        <v>25</v>
      </c>
      <c r="C254" t="s">
        <v>55</v>
      </c>
      <c r="D254" t="s">
        <v>289</v>
      </c>
      <c r="E254" t="s">
        <v>290</v>
      </c>
      <c r="G254" t="s">
        <v>291</v>
      </c>
      <c r="H254" t="s">
        <v>622</v>
      </c>
      <c r="I254" s="14">
        <v>29.79</v>
      </c>
      <c r="J254" s="6">
        <f t="shared" si="18"/>
        <v>0.2979</v>
      </c>
      <c r="K254" s="14"/>
      <c r="L254" t="s">
        <v>417</v>
      </c>
      <c r="M254" s="8">
        <v>10800</v>
      </c>
      <c r="N254" s="9">
        <f t="shared" si="19"/>
        <v>3217.32</v>
      </c>
      <c r="O254" s="9" t="s">
        <v>51</v>
      </c>
      <c r="P254" t="s">
        <v>294</v>
      </c>
      <c r="R254" t="s">
        <v>295</v>
      </c>
      <c r="S254" t="s">
        <v>302</v>
      </c>
      <c r="T254" t="s">
        <v>303</v>
      </c>
      <c r="U254" s="6" t="s">
        <v>36</v>
      </c>
      <c r="V254" t="s">
        <v>298</v>
      </c>
      <c r="W254">
        <v>2</v>
      </c>
    </row>
    <row r="255" spans="1:24" x14ac:dyDescent="0.25">
      <c r="A255" t="s">
        <v>623</v>
      </c>
      <c r="B255" s="11" t="s">
        <v>288</v>
      </c>
      <c r="C255" t="s">
        <v>624</v>
      </c>
      <c r="D255" t="s">
        <v>289</v>
      </c>
      <c r="E255" t="s">
        <v>290</v>
      </c>
      <c r="G255" t="s">
        <v>291</v>
      </c>
      <c r="H255" t="s">
        <v>339</v>
      </c>
      <c r="I255" s="14">
        <v>24</v>
      </c>
      <c r="J255" s="6">
        <f t="shared" si="18"/>
        <v>0.24</v>
      </c>
      <c r="K255" s="14"/>
      <c r="L255" t="s">
        <v>462</v>
      </c>
      <c r="M255" s="8">
        <v>400</v>
      </c>
      <c r="N255" s="9">
        <f t="shared" si="19"/>
        <v>96</v>
      </c>
      <c r="O255" s="9" t="s">
        <v>51</v>
      </c>
      <c r="P255" t="s">
        <v>294</v>
      </c>
      <c r="R255" t="s">
        <v>295</v>
      </c>
      <c r="S255" t="s">
        <v>296</v>
      </c>
      <c r="T255" t="s">
        <v>297</v>
      </c>
      <c r="U255" s="6" t="s">
        <v>36</v>
      </c>
      <c r="V255" t="s">
        <v>298</v>
      </c>
      <c r="W255">
        <v>2</v>
      </c>
    </row>
    <row r="256" spans="1:24" x14ac:dyDescent="0.25">
      <c r="A256" t="s">
        <v>625</v>
      </c>
      <c r="B256" s="11" t="s">
        <v>288</v>
      </c>
      <c r="C256" t="s">
        <v>356</v>
      </c>
      <c r="D256" t="s">
        <v>289</v>
      </c>
      <c r="E256" t="s">
        <v>290</v>
      </c>
      <c r="G256" t="s">
        <v>291</v>
      </c>
      <c r="H256" t="s">
        <v>476</v>
      </c>
      <c r="I256" s="14">
        <v>25</v>
      </c>
      <c r="J256" s="6">
        <f t="shared" si="18"/>
        <v>0.25</v>
      </c>
      <c r="K256" s="14"/>
      <c r="L256" t="s">
        <v>626</v>
      </c>
      <c r="M256" s="8">
        <v>250</v>
      </c>
      <c r="N256" s="9">
        <f t="shared" si="19"/>
        <v>62.5</v>
      </c>
      <c r="O256" s="9" t="s">
        <v>51</v>
      </c>
      <c r="P256" t="s">
        <v>294</v>
      </c>
      <c r="R256" t="s">
        <v>295</v>
      </c>
      <c r="S256" t="s">
        <v>296</v>
      </c>
      <c r="T256" t="s">
        <v>297</v>
      </c>
      <c r="U256" s="6" t="s">
        <v>98</v>
      </c>
      <c r="V256" t="s">
        <v>298</v>
      </c>
      <c r="W256">
        <v>2</v>
      </c>
    </row>
    <row r="257" spans="1:23" x14ac:dyDescent="0.25">
      <c r="A257" t="s">
        <v>627</v>
      </c>
      <c r="B257" s="11" t="s">
        <v>47</v>
      </c>
      <c r="C257" t="s">
        <v>111</v>
      </c>
      <c r="D257" t="s">
        <v>289</v>
      </c>
      <c r="E257" t="s">
        <v>290</v>
      </c>
      <c r="G257" t="s">
        <v>291</v>
      </c>
      <c r="H257" t="s">
        <v>628</v>
      </c>
      <c r="I257" s="14">
        <v>15.28</v>
      </c>
      <c r="J257" s="6">
        <f t="shared" si="18"/>
        <v>0.15279999999999999</v>
      </c>
      <c r="K257" s="14"/>
      <c r="L257" t="s">
        <v>629</v>
      </c>
      <c r="M257" s="8">
        <v>20400</v>
      </c>
      <c r="N257" s="9">
        <f t="shared" si="19"/>
        <v>3117.12</v>
      </c>
      <c r="O257" s="9" t="s">
        <v>51</v>
      </c>
      <c r="P257" t="s">
        <v>294</v>
      </c>
      <c r="R257" t="s">
        <v>295</v>
      </c>
      <c r="S257" t="s">
        <v>344</v>
      </c>
      <c r="T257" t="s">
        <v>345</v>
      </c>
      <c r="U257" s="6" t="s">
        <v>36</v>
      </c>
      <c r="V257" t="s">
        <v>298</v>
      </c>
      <c r="W257">
        <v>2</v>
      </c>
    </row>
    <row r="258" spans="1:23" x14ac:dyDescent="0.25">
      <c r="A258" t="s">
        <v>630</v>
      </c>
      <c r="B258" s="11" t="s">
        <v>312</v>
      </c>
      <c r="C258" t="s">
        <v>26</v>
      </c>
      <c r="D258" t="s">
        <v>289</v>
      </c>
      <c r="E258" t="s">
        <v>290</v>
      </c>
      <c r="G258" t="s">
        <v>291</v>
      </c>
      <c r="H258" t="s">
        <v>461</v>
      </c>
      <c r="I258" t="s">
        <v>480</v>
      </c>
      <c r="J258" s="6">
        <v>0.22500000000000001</v>
      </c>
      <c r="K258"/>
      <c r="L258" t="s">
        <v>631</v>
      </c>
      <c r="M258" s="8">
        <v>990</v>
      </c>
      <c r="N258" s="9">
        <f t="shared" si="19"/>
        <v>222.75</v>
      </c>
      <c r="O258" s="9" t="s">
        <v>51</v>
      </c>
      <c r="P258" t="s">
        <v>294</v>
      </c>
      <c r="R258" t="s">
        <v>295</v>
      </c>
      <c r="S258" t="s">
        <v>315</v>
      </c>
      <c r="T258" t="s">
        <v>423</v>
      </c>
      <c r="U258" s="6" t="s">
        <v>36</v>
      </c>
      <c r="V258" t="s">
        <v>298</v>
      </c>
      <c r="W258">
        <v>2</v>
      </c>
    </row>
    <row r="259" spans="1:23" x14ac:dyDescent="0.25">
      <c r="A259" t="s">
        <v>632</v>
      </c>
      <c r="B259" s="11" t="s">
        <v>288</v>
      </c>
      <c r="C259" t="s">
        <v>633</v>
      </c>
      <c r="D259" t="s">
        <v>289</v>
      </c>
      <c r="E259" t="s">
        <v>290</v>
      </c>
      <c r="G259" t="s">
        <v>291</v>
      </c>
      <c r="H259" t="s">
        <v>339</v>
      </c>
      <c r="I259" s="14">
        <v>21.6</v>
      </c>
      <c r="J259" s="6">
        <f>IF(ISBLANK(I259), 1, I259/100)</f>
        <v>0.21600000000000003</v>
      </c>
      <c r="K259" s="14"/>
      <c r="L259" t="s">
        <v>634</v>
      </c>
      <c r="M259" s="8">
        <v>672</v>
      </c>
      <c r="N259" s="9">
        <f t="shared" si="19"/>
        <v>145.15200000000002</v>
      </c>
      <c r="O259" s="9" t="s">
        <v>51</v>
      </c>
      <c r="P259" t="s">
        <v>334</v>
      </c>
      <c r="R259" t="s">
        <v>295</v>
      </c>
      <c r="S259" t="s">
        <v>511</v>
      </c>
      <c r="T259" t="s">
        <v>297</v>
      </c>
      <c r="U259" s="6" t="s">
        <v>36</v>
      </c>
      <c r="V259" t="s">
        <v>298</v>
      </c>
      <c r="W259">
        <v>2</v>
      </c>
    </row>
    <row r="260" spans="1:23" x14ac:dyDescent="0.25">
      <c r="A260" t="s">
        <v>635</v>
      </c>
      <c r="B260" s="11" t="s">
        <v>288</v>
      </c>
      <c r="C260" t="s">
        <v>636</v>
      </c>
      <c r="D260" t="s">
        <v>289</v>
      </c>
      <c r="E260" t="s">
        <v>290</v>
      </c>
      <c r="G260" t="s">
        <v>291</v>
      </c>
      <c r="H260" t="s">
        <v>339</v>
      </c>
      <c r="I260" s="14">
        <v>24</v>
      </c>
      <c r="J260" s="6">
        <f>IF(ISBLANK(I260), 1, I260/100)</f>
        <v>0.24</v>
      </c>
      <c r="K260" s="14"/>
      <c r="L260" t="s">
        <v>637</v>
      </c>
      <c r="M260" s="8">
        <v>1344</v>
      </c>
      <c r="N260" s="9">
        <f t="shared" si="19"/>
        <v>322.56</v>
      </c>
      <c r="O260" s="9" t="s">
        <v>51</v>
      </c>
      <c r="P260" t="s">
        <v>294</v>
      </c>
      <c r="R260" t="s">
        <v>295</v>
      </c>
      <c r="S260" t="s">
        <v>296</v>
      </c>
      <c r="T260" t="s">
        <v>297</v>
      </c>
      <c r="U260" s="6" t="s">
        <v>36</v>
      </c>
      <c r="V260" t="s">
        <v>298</v>
      </c>
      <c r="W260">
        <v>2</v>
      </c>
    </row>
    <row r="261" spans="1:23" x14ac:dyDescent="0.25">
      <c r="A261" t="s">
        <v>638</v>
      </c>
      <c r="B261" s="11" t="s">
        <v>312</v>
      </c>
      <c r="C261" t="s">
        <v>224</v>
      </c>
      <c r="D261" t="s">
        <v>289</v>
      </c>
      <c r="E261" t="s">
        <v>290</v>
      </c>
      <c r="G261" t="s">
        <v>291</v>
      </c>
      <c r="H261" t="s">
        <v>461</v>
      </c>
      <c r="I261" t="s">
        <v>610</v>
      </c>
      <c r="J261" s="6">
        <v>0.22500000000000001</v>
      </c>
      <c r="K261"/>
      <c r="L261" t="s">
        <v>639</v>
      </c>
      <c r="M261" s="8">
        <v>1575</v>
      </c>
      <c r="N261" s="9">
        <f t="shared" si="19"/>
        <v>354.375</v>
      </c>
      <c r="O261" s="9" t="s">
        <v>51</v>
      </c>
      <c r="P261" t="s">
        <v>294</v>
      </c>
      <c r="R261" t="s">
        <v>295</v>
      </c>
      <c r="S261" t="s">
        <v>315</v>
      </c>
      <c r="T261" t="s">
        <v>423</v>
      </c>
      <c r="U261" s="6" t="s">
        <v>36</v>
      </c>
      <c r="V261" t="s">
        <v>298</v>
      </c>
      <c r="W261">
        <v>1</v>
      </c>
    </row>
    <row r="262" spans="1:23" x14ac:dyDescent="0.25">
      <c r="A262" t="s">
        <v>640</v>
      </c>
      <c r="B262" s="11" t="s">
        <v>288</v>
      </c>
      <c r="C262" t="s">
        <v>447</v>
      </c>
      <c r="D262" t="s">
        <v>289</v>
      </c>
      <c r="E262" t="s">
        <v>290</v>
      </c>
      <c r="G262" t="s">
        <v>291</v>
      </c>
      <c r="H262" t="s">
        <v>461</v>
      </c>
      <c r="I262" s="14">
        <v>20</v>
      </c>
      <c r="J262" s="6">
        <f t="shared" ref="J262:J273" si="20">IF(ISBLANK(I262), 1, I262/100)</f>
        <v>0.2</v>
      </c>
      <c r="K262" s="14"/>
      <c r="L262" t="s">
        <v>120</v>
      </c>
      <c r="M262" s="8">
        <v>360</v>
      </c>
      <c r="N262" s="9">
        <f t="shared" si="19"/>
        <v>72</v>
      </c>
      <c r="O262" s="9" t="s">
        <v>51</v>
      </c>
      <c r="P262" t="s">
        <v>294</v>
      </c>
      <c r="R262" t="s">
        <v>295</v>
      </c>
      <c r="S262" t="s">
        <v>296</v>
      </c>
      <c r="T262" t="s">
        <v>297</v>
      </c>
      <c r="U262" s="6" t="s">
        <v>36</v>
      </c>
      <c r="V262" t="s">
        <v>298</v>
      </c>
      <c r="W262">
        <v>2</v>
      </c>
    </row>
    <row r="263" spans="1:23" x14ac:dyDescent="0.25">
      <c r="A263" t="s">
        <v>641</v>
      </c>
      <c r="B263" s="11" t="s">
        <v>25</v>
      </c>
      <c r="C263" t="s">
        <v>55</v>
      </c>
      <c r="D263" t="s">
        <v>289</v>
      </c>
      <c r="E263" t="s">
        <v>290</v>
      </c>
      <c r="G263" t="s">
        <v>291</v>
      </c>
      <c r="H263" t="s">
        <v>542</v>
      </c>
      <c r="I263" s="14">
        <v>17.78</v>
      </c>
      <c r="J263" s="6">
        <f t="shared" si="20"/>
        <v>0.17780000000000001</v>
      </c>
      <c r="K263" s="14"/>
      <c r="L263" t="s">
        <v>642</v>
      </c>
      <c r="M263" s="8">
        <v>46350</v>
      </c>
      <c r="N263" s="9">
        <f t="shared" si="19"/>
        <v>8241.0300000000007</v>
      </c>
      <c r="O263" s="9" t="s">
        <v>51</v>
      </c>
      <c r="P263" t="s">
        <v>334</v>
      </c>
      <c r="R263" t="s">
        <v>295</v>
      </c>
      <c r="S263" t="s">
        <v>302</v>
      </c>
      <c r="T263" t="s">
        <v>303</v>
      </c>
      <c r="U263" s="6" t="s">
        <v>36</v>
      </c>
      <c r="V263" t="s">
        <v>298</v>
      </c>
      <c r="W263">
        <v>2</v>
      </c>
    </row>
    <row r="264" spans="1:23" x14ac:dyDescent="0.25">
      <c r="A264" t="s">
        <v>643</v>
      </c>
      <c r="B264" s="11" t="s">
        <v>288</v>
      </c>
      <c r="C264" t="s">
        <v>356</v>
      </c>
      <c r="D264" t="s">
        <v>289</v>
      </c>
      <c r="E264" t="s">
        <v>290</v>
      </c>
      <c r="G264" t="s">
        <v>291</v>
      </c>
      <c r="H264" t="s">
        <v>607</v>
      </c>
      <c r="I264" s="14">
        <v>12.499000000000001</v>
      </c>
      <c r="J264" s="6">
        <f t="shared" si="20"/>
        <v>0.12499</v>
      </c>
      <c r="K264" s="14"/>
      <c r="L264" t="s">
        <v>644</v>
      </c>
      <c r="M264" s="8">
        <v>3272</v>
      </c>
      <c r="N264" s="9">
        <f t="shared" si="19"/>
        <v>408.96728000000002</v>
      </c>
      <c r="O264" s="9" t="s">
        <v>51</v>
      </c>
      <c r="P264" t="s">
        <v>294</v>
      </c>
      <c r="R264" t="s">
        <v>295</v>
      </c>
      <c r="S264" t="s">
        <v>296</v>
      </c>
      <c r="T264" t="s">
        <v>297</v>
      </c>
      <c r="U264" s="6" t="s">
        <v>98</v>
      </c>
      <c r="V264" t="s">
        <v>298</v>
      </c>
      <c r="W264">
        <v>2</v>
      </c>
    </row>
    <row r="265" spans="1:23" x14ac:dyDescent="0.25">
      <c r="A265" t="s">
        <v>645</v>
      </c>
      <c r="B265" s="11" t="s">
        <v>25</v>
      </c>
      <c r="C265" t="s">
        <v>111</v>
      </c>
      <c r="D265" t="s">
        <v>289</v>
      </c>
      <c r="E265" t="s">
        <v>290</v>
      </c>
      <c r="G265" t="s">
        <v>291</v>
      </c>
      <c r="H265" t="s">
        <v>439</v>
      </c>
      <c r="I265" s="14">
        <v>20</v>
      </c>
      <c r="J265" s="6">
        <f t="shared" si="20"/>
        <v>0.2</v>
      </c>
      <c r="K265" s="14"/>
      <c r="L265" t="s">
        <v>646</v>
      </c>
      <c r="M265" s="8">
        <v>8800</v>
      </c>
      <c r="N265" s="9">
        <f t="shared" si="19"/>
        <v>1760</v>
      </c>
      <c r="O265" s="9" t="s">
        <v>51</v>
      </c>
      <c r="P265" t="s">
        <v>294</v>
      </c>
      <c r="R265" t="s">
        <v>295</v>
      </c>
      <c r="S265" t="s">
        <v>302</v>
      </c>
      <c r="T265" t="s">
        <v>303</v>
      </c>
      <c r="U265" s="6" t="s">
        <v>36</v>
      </c>
      <c r="V265" t="s">
        <v>298</v>
      </c>
      <c r="W265">
        <v>2</v>
      </c>
    </row>
    <row r="266" spans="1:23" x14ac:dyDescent="0.25">
      <c r="A266" t="s">
        <v>647</v>
      </c>
      <c r="B266" s="11" t="s">
        <v>288</v>
      </c>
      <c r="C266" t="s">
        <v>489</v>
      </c>
      <c r="D266" t="s">
        <v>289</v>
      </c>
      <c r="E266" t="s">
        <v>290</v>
      </c>
      <c r="G266" t="s">
        <v>291</v>
      </c>
      <c r="H266" t="s">
        <v>357</v>
      </c>
      <c r="I266" s="14">
        <v>15.24</v>
      </c>
      <c r="J266" s="6">
        <f t="shared" si="20"/>
        <v>0.15240000000000001</v>
      </c>
      <c r="K266" s="14"/>
      <c r="L266" t="s">
        <v>440</v>
      </c>
      <c r="M266" s="8">
        <v>360</v>
      </c>
      <c r="N266" s="9">
        <f t="shared" si="19"/>
        <v>54.864000000000004</v>
      </c>
      <c r="O266" s="9" t="s">
        <v>51</v>
      </c>
      <c r="P266" t="s">
        <v>334</v>
      </c>
      <c r="R266" t="s">
        <v>295</v>
      </c>
      <c r="S266" t="s">
        <v>296</v>
      </c>
      <c r="T266" t="s">
        <v>297</v>
      </c>
      <c r="U266" s="6" t="s">
        <v>98</v>
      </c>
      <c r="V266" t="s">
        <v>298</v>
      </c>
      <c r="W266">
        <v>2</v>
      </c>
    </row>
    <row r="267" spans="1:23" x14ac:dyDescent="0.25">
      <c r="A267" t="s">
        <v>648</v>
      </c>
      <c r="B267" s="11" t="s">
        <v>47</v>
      </c>
      <c r="C267" t="s">
        <v>111</v>
      </c>
      <c r="D267" t="s">
        <v>289</v>
      </c>
      <c r="E267" t="s">
        <v>290</v>
      </c>
      <c r="G267" t="s">
        <v>291</v>
      </c>
      <c r="H267" t="s">
        <v>474</v>
      </c>
      <c r="I267" s="14">
        <v>15.28</v>
      </c>
      <c r="J267" s="6">
        <f t="shared" si="20"/>
        <v>0.15279999999999999</v>
      </c>
      <c r="K267" s="14"/>
      <c r="L267" t="s">
        <v>649</v>
      </c>
      <c r="M267" s="8">
        <v>9000</v>
      </c>
      <c r="N267" s="9">
        <f t="shared" si="19"/>
        <v>1375.1999999999998</v>
      </c>
      <c r="O267" s="9" t="s">
        <v>51</v>
      </c>
      <c r="P267" t="s">
        <v>294</v>
      </c>
      <c r="R267" t="s">
        <v>295</v>
      </c>
      <c r="S267" t="s">
        <v>344</v>
      </c>
      <c r="T267" t="s">
        <v>345</v>
      </c>
      <c r="U267" s="6" t="s">
        <v>36</v>
      </c>
      <c r="V267" t="s">
        <v>298</v>
      </c>
      <c r="W267">
        <v>2</v>
      </c>
    </row>
    <row r="268" spans="1:23" x14ac:dyDescent="0.25">
      <c r="A268" t="s">
        <v>650</v>
      </c>
      <c r="B268" s="11" t="s">
        <v>366</v>
      </c>
      <c r="C268" t="s">
        <v>220</v>
      </c>
      <c r="D268" t="s">
        <v>289</v>
      </c>
      <c r="E268" t="s">
        <v>290</v>
      </c>
      <c r="G268" t="s">
        <v>291</v>
      </c>
      <c r="H268" t="s">
        <v>413</v>
      </c>
      <c r="I268" s="14">
        <v>25</v>
      </c>
      <c r="J268" s="6">
        <f t="shared" si="20"/>
        <v>0.25</v>
      </c>
      <c r="K268" s="14"/>
      <c r="L268" t="s">
        <v>414</v>
      </c>
      <c r="M268" s="8">
        <v>240</v>
      </c>
      <c r="N268" s="9">
        <f t="shared" si="19"/>
        <v>60</v>
      </c>
      <c r="O268" s="9" t="s">
        <v>51</v>
      </c>
      <c r="P268" t="s">
        <v>651</v>
      </c>
      <c r="R268" t="s">
        <v>295</v>
      </c>
      <c r="S268" t="s">
        <v>369</v>
      </c>
      <c r="T268" t="s">
        <v>370</v>
      </c>
      <c r="U268" s="6" t="s">
        <v>98</v>
      </c>
      <c r="V268" t="s">
        <v>298</v>
      </c>
      <c r="W268">
        <v>2</v>
      </c>
    </row>
    <row r="269" spans="1:23" x14ac:dyDescent="0.25">
      <c r="A269" t="s">
        <v>652</v>
      </c>
      <c r="B269" s="11" t="s">
        <v>288</v>
      </c>
      <c r="C269" t="s">
        <v>271</v>
      </c>
      <c r="D269" t="s">
        <v>289</v>
      </c>
      <c r="E269" t="s">
        <v>290</v>
      </c>
      <c r="G269" t="s">
        <v>291</v>
      </c>
      <c r="H269" t="s">
        <v>339</v>
      </c>
      <c r="I269" s="14">
        <v>24</v>
      </c>
      <c r="J269" s="6">
        <f t="shared" si="20"/>
        <v>0.24</v>
      </c>
      <c r="K269" s="14"/>
      <c r="L269" t="s">
        <v>653</v>
      </c>
      <c r="M269" s="8">
        <v>1320</v>
      </c>
      <c r="N269" s="9">
        <f t="shared" si="19"/>
        <v>316.8</v>
      </c>
      <c r="O269" s="9" t="s">
        <v>51</v>
      </c>
      <c r="P269" t="s">
        <v>294</v>
      </c>
      <c r="R269" t="s">
        <v>295</v>
      </c>
      <c r="S269" t="s">
        <v>296</v>
      </c>
      <c r="T269" t="s">
        <v>297</v>
      </c>
      <c r="U269" s="6" t="s">
        <v>98</v>
      </c>
      <c r="V269" t="s">
        <v>298</v>
      </c>
      <c r="W269">
        <v>2</v>
      </c>
    </row>
    <row r="270" spans="1:23" x14ac:dyDescent="0.25">
      <c r="A270" t="s">
        <v>654</v>
      </c>
      <c r="B270" s="11" t="s">
        <v>25</v>
      </c>
      <c r="C270" t="s">
        <v>162</v>
      </c>
      <c r="D270" t="s">
        <v>289</v>
      </c>
      <c r="E270" t="s">
        <v>290</v>
      </c>
      <c r="G270" t="s">
        <v>291</v>
      </c>
      <c r="H270" t="s">
        <v>655</v>
      </c>
      <c r="I270" s="14">
        <v>14.1</v>
      </c>
      <c r="J270" s="6">
        <f t="shared" si="20"/>
        <v>0.14099999999999999</v>
      </c>
      <c r="K270" s="14"/>
      <c r="L270" t="s">
        <v>337</v>
      </c>
      <c r="M270" s="8">
        <v>2400</v>
      </c>
      <c r="N270" s="9">
        <f t="shared" si="19"/>
        <v>338.4</v>
      </c>
      <c r="O270" s="9" t="s">
        <v>51</v>
      </c>
      <c r="P270" t="s">
        <v>294</v>
      </c>
      <c r="R270" t="s">
        <v>295</v>
      </c>
      <c r="S270" t="s">
        <v>302</v>
      </c>
      <c r="T270" t="s">
        <v>303</v>
      </c>
      <c r="U270" s="6" t="s">
        <v>36</v>
      </c>
      <c r="V270" t="s">
        <v>298</v>
      </c>
      <c r="W270">
        <v>3</v>
      </c>
    </row>
    <row r="271" spans="1:23" x14ac:dyDescent="0.25">
      <c r="A271" t="s">
        <v>656</v>
      </c>
      <c r="B271" s="11" t="s">
        <v>47</v>
      </c>
      <c r="C271" t="s">
        <v>403</v>
      </c>
      <c r="D271" t="s">
        <v>289</v>
      </c>
      <c r="E271" t="s">
        <v>290</v>
      </c>
      <c r="G271" t="s">
        <v>291</v>
      </c>
      <c r="H271" t="s">
        <v>613</v>
      </c>
      <c r="I271" s="14">
        <v>18.5</v>
      </c>
      <c r="J271" s="6">
        <f t="shared" si="20"/>
        <v>0.185</v>
      </c>
      <c r="K271" s="14"/>
      <c r="L271" t="s">
        <v>657</v>
      </c>
      <c r="M271" s="8">
        <v>18640</v>
      </c>
      <c r="N271" s="9">
        <f t="shared" si="19"/>
        <v>3448.4</v>
      </c>
      <c r="O271" s="9" t="s">
        <v>51</v>
      </c>
      <c r="P271" t="s">
        <v>364</v>
      </c>
      <c r="R271" t="s">
        <v>295</v>
      </c>
      <c r="S271" t="s">
        <v>344</v>
      </c>
      <c r="T271" t="s">
        <v>345</v>
      </c>
      <c r="U271" s="6" t="s">
        <v>36</v>
      </c>
      <c r="V271" t="s">
        <v>298</v>
      </c>
      <c r="W271">
        <v>3</v>
      </c>
    </row>
    <row r="272" spans="1:23" x14ac:dyDescent="0.25">
      <c r="A272" t="s">
        <v>658</v>
      </c>
      <c r="B272" s="11" t="s">
        <v>25</v>
      </c>
      <c r="C272" t="s">
        <v>40</v>
      </c>
      <c r="D272" t="s">
        <v>289</v>
      </c>
      <c r="E272" t="s">
        <v>290</v>
      </c>
      <c r="G272" t="s">
        <v>291</v>
      </c>
      <c r="H272" t="s">
        <v>399</v>
      </c>
      <c r="I272" s="14">
        <v>22.63</v>
      </c>
      <c r="J272" s="6">
        <f t="shared" si="20"/>
        <v>0.2263</v>
      </c>
      <c r="K272" s="14"/>
      <c r="L272" t="s">
        <v>659</v>
      </c>
      <c r="M272" s="8">
        <v>7400</v>
      </c>
      <c r="N272" s="9">
        <f t="shared" si="19"/>
        <v>1674.6200000000001</v>
      </c>
      <c r="O272" s="9" t="s">
        <v>51</v>
      </c>
      <c r="P272" t="s">
        <v>294</v>
      </c>
      <c r="R272" t="s">
        <v>295</v>
      </c>
      <c r="S272" t="s">
        <v>302</v>
      </c>
      <c r="T272" t="s">
        <v>303</v>
      </c>
      <c r="U272" s="6" t="s">
        <v>36</v>
      </c>
      <c r="V272" t="s">
        <v>298</v>
      </c>
      <c r="W272">
        <v>3</v>
      </c>
    </row>
    <row r="273" spans="1:24" x14ac:dyDescent="0.25">
      <c r="A273" t="s">
        <v>660</v>
      </c>
      <c r="B273" s="11" t="s">
        <v>288</v>
      </c>
      <c r="C273" t="s">
        <v>135</v>
      </c>
      <c r="D273" t="s">
        <v>289</v>
      </c>
      <c r="E273" t="s">
        <v>290</v>
      </c>
      <c r="G273" t="s">
        <v>291</v>
      </c>
      <c r="H273" t="s">
        <v>439</v>
      </c>
      <c r="I273" s="14">
        <v>17.57</v>
      </c>
      <c r="J273" s="6">
        <f t="shared" si="20"/>
        <v>0.1757</v>
      </c>
      <c r="K273" s="14"/>
      <c r="L273" t="s">
        <v>391</v>
      </c>
      <c r="M273" s="8">
        <v>1080</v>
      </c>
      <c r="N273" s="9">
        <f t="shared" si="19"/>
        <v>189.756</v>
      </c>
      <c r="O273" s="9" t="s">
        <v>51</v>
      </c>
      <c r="P273" t="s">
        <v>294</v>
      </c>
      <c r="R273" t="s">
        <v>295</v>
      </c>
      <c r="S273" t="s">
        <v>296</v>
      </c>
      <c r="T273" t="s">
        <v>297</v>
      </c>
      <c r="U273" s="6" t="s">
        <v>36</v>
      </c>
      <c r="V273" t="s">
        <v>298</v>
      </c>
      <c r="W273">
        <v>3</v>
      </c>
    </row>
    <row r="274" spans="1:24" x14ac:dyDescent="0.25">
      <c r="A274" t="s">
        <v>661</v>
      </c>
      <c r="B274" s="11" t="s">
        <v>312</v>
      </c>
      <c r="C274" t="s">
        <v>159</v>
      </c>
      <c r="D274" t="s">
        <v>289</v>
      </c>
      <c r="E274" t="s">
        <v>290</v>
      </c>
      <c r="G274" t="s">
        <v>291</v>
      </c>
      <c r="H274" t="s">
        <v>461</v>
      </c>
      <c r="I274" t="s">
        <v>480</v>
      </c>
      <c r="J274" s="6">
        <v>0.22500000000000001</v>
      </c>
      <c r="K274"/>
      <c r="L274" t="s">
        <v>425</v>
      </c>
      <c r="M274" s="8">
        <v>600</v>
      </c>
      <c r="N274" s="9">
        <f t="shared" si="19"/>
        <v>135</v>
      </c>
      <c r="O274" s="9" t="s">
        <v>51</v>
      </c>
      <c r="P274" t="s">
        <v>294</v>
      </c>
      <c r="R274" t="s">
        <v>295</v>
      </c>
      <c r="S274" t="s">
        <v>315</v>
      </c>
      <c r="T274" t="s">
        <v>316</v>
      </c>
      <c r="U274" s="6" t="s">
        <v>36</v>
      </c>
      <c r="V274" t="s">
        <v>298</v>
      </c>
      <c r="W274">
        <v>3</v>
      </c>
    </row>
    <row r="275" spans="1:24" x14ac:dyDescent="0.25">
      <c r="A275" t="s">
        <v>662</v>
      </c>
      <c r="B275" s="11" t="s">
        <v>47</v>
      </c>
      <c r="C275" t="s">
        <v>663</v>
      </c>
      <c r="D275" t="s">
        <v>27</v>
      </c>
      <c r="E275" t="s">
        <v>28</v>
      </c>
      <c r="H275" t="s">
        <v>664</v>
      </c>
      <c r="I275" t="s">
        <v>665</v>
      </c>
      <c r="J275" s="6">
        <v>0.17</v>
      </c>
      <c r="K275" s="10">
        <v>44158</v>
      </c>
      <c r="L275" t="s">
        <v>507</v>
      </c>
      <c r="M275" s="8">
        <v>10000</v>
      </c>
      <c r="N275" s="9">
        <f t="shared" si="19"/>
        <v>1700.0000000000002</v>
      </c>
      <c r="O275" s="9" t="s">
        <v>51</v>
      </c>
      <c r="P275" t="s">
        <v>31</v>
      </c>
      <c r="Q275" t="s">
        <v>666</v>
      </c>
      <c r="R275" t="s">
        <v>667</v>
      </c>
      <c r="S275" t="s">
        <v>668</v>
      </c>
      <c r="T275" t="s">
        <v>669</v>
      </c>
      <c r="U275" s="6" t="s">
        <v>36</v>
      </c>
      <c r="V275" t="s">
        <v>670</v>
      </c>
    </row>
    <row r="276" spans="1:24" x14ac:dyDescent="0.25">
      <c r="A276" t="s">
        <v>671</v>
      </c>
      <c r="B276" t="s">
        <v>61</v>
      </c>
      <c r="C276" t="s">
        <v>72</v>
      </c>
      <c r="D276" t="s">
        <v>41</v>
      </c>
      <c r="E276" t="s">
        <v>42</v>
      </c>
      <c r="H276" t="s">
        <v>672</v>
      </c>
      <c r="I276">
        <v>47.6</v>
      </c>
      <c r="J276" s="6">
        <f>IF(ISBLANK(I276), 1, I276/100)</f>
        <v>0.47600000000000003</v>
      </c>
      <c r="K276" s="10">
        <v>44075</v>
      </c>
      <c r="L276" t="s">
        <v>673</v>
      </c>
      <c r="M276" s="8">
        <v>25000</v>
      </c>
      <c r="N276" s="9">
        <f t="shared" si="19"/>
        <v>11900</v>
      </c>
      <c r="O276" s="9" t="s">
        <v>51</v>
      </c>
      <c r="P276" t="s">
        <v>674</v>
      </c>
      <c r="Q276" t="s">
        <v>675</v>
      </c>
      <c r="R276" t="s">
        <v>676</v>
      </c>
      <c r="S276" t="s">
        <v>677</v>
      </c>
      <c r="T276" t="s">
        <v>678</v>
      </c>
      <c r="U276" s="6" t="s">
        <v>36</v>
      </c>
      <c r="V276" t="s">
        <v>670</v>
      </c>
    </row>
    <row r="277" spans="1:24" x14ac:dyDescent="0.25">
      <c r="A277" t="s">
        <v>679</v>
      </c>
      <c r="B277" t="s">
        <v>61</v>
      </c>
      <c r="C277" t="s">
        <v>101</v>
      </c>
      <c r="D277" t="s">
        <v>41</v>
      </c>
      <c r="E277" t="s">
        <v>42</v>
      </c>
      <c r="H277" t="s">
        <v>672</v>
      </c>
      <c r="I277">
        <v>47.6</v>
      </c>
      <c r="J277" s="6">
        <f>IF(ISBLANK(I277), 1, I277/100)</f>
        <v>0.47600000000000003</v>
      </c>
      <c r="K277" s="10">
        <v>44075</v>
      </c>
      <c r="L277" t="s">
        <v>680</v>
      </c>
      <c r="M277" s="8">
        <v>6600</v>
      </c>
      <c r="N277" s="9">
        <f t="shared" si="19"/>
        <v>3141.6000000000004</v>
      </c>
      <c r="O277" s="9" t="s">
        <v>51</v>
      </c>
      <c r="P277" t="s">
        <v>31</v>
      </c>
      <c r="Q277" t="s">
        <v>675</v>
      </c>
      <c r="R277" t="s">
        <v>676</v>
      </c>
      <c r="S277" t="s">
        <v>677</v>
      </c>
      <c r="T277" t="s">
        <v>678</v>
      </c>
      <c r="U277" s="6" t="s">
        <v>98</v>
      </c>
      <c r="V277" t="s">
        <v>670</v>
      </c>
    </row>
    <row r="278" spans="1:24" x14ac:dyDescent="0.25">
      <c r="A278" t="s">
        <v>681</v>
      </c>
      <c r="B278" s="11" t="s">
        <v>682</v>
      </c>
      <c r="C278" t="s">
        <v>271</v>
      </c>
      <c r="D278" t="s">
        <v>27</v>
      </c>
      <c r="E278" t="s">
        <v>28</v>
      </c>
      <c r="H278" t="s">
        <v>683</v>
      </c>
      <c r="I278">
        <v>36</v>
      </c>
      <c r="J278" s="6">
        <f>IF(ISBLANK(I278), 1, I278/100)</f>
        <v>0.36</v>
      </c>
      <c r="K278" s="10">
        <v>44097</v>
      </c>
      <c r="L278" t="s">
        <v>684</v>
      </c>
      <c r="M278" s="8">
        <v>20000</v>
      </c>
      <c r="N278" s="9">
        <f t="shared" si="19"/>
        <v>7200</v>
      </c>
      <c r="O278" s="9">
        <v>2592</v>
      </c>
      <c r="P278" t="s">
        <v>31</v>
      </c>
      <c r="Q278" t="s">
        <v>685</v>
      </c>
      <c r="R278" t="s">
        <v>686</v>
      </c>
      <c r="S278" t="s">
        <v>687</v>
      </c>
      <c r="T278" t="s">
        <v>688</v>
      </c>
      <c r="U278" s="6" t="s">
        <v>98</v>
      </c>
      <c r="V278" t="s">
        <v>670</v>
      </c>
      <c r="X278" t="s">
        <v>689</v>
      </c>
    </row>
    <row r="279" spans="1:24" x14ac:dyDescent="0.25">
      <c r="A279" t="s">
        <v>690</v>
      </c>
      <c r="B279" s="11" t="s">
        <v>25</v>
      </c>
      <c r="C279" t="s">
        <v>40</v>
      </c>
      <c r="D279" t="s">
        <v>41</v>
      </c>
      <c r="E279" t="s">
        <v>42</v>
      </c>
      <c r="H279" t="s">
        <v>691</v>
      </c>
      <c r="I279">
        <v>50</v>
      </c>
      <c r="J279" s="6">
        <f>IF(ISBLANK(I279), 1, I279/100)</f>
        <v>0.5</v>
      </c>
      <c r="K279" s="10">
        <v>44088</v>
      </c>
      <c r="L279" t="s">
        <v>692</v>
      </c>
      <c r="M279" s="8">
        <v>10000</v>
      </c>
      <c r="N279" s="9">
        <f t="shared" si="19"/>
        <v>5000</v>
      </c>
      <c r="O279" s="9">
        <v>0</v>
      </c>
      <c r="P279" t="s">
        <v>31</v>
      </c>
      <c r="Q279" t="s">
        <v>334</v>
      </c>
      <c r="R279" t="s">
        <v>693</v>
      </c>
      <c r="S279" t="s">
        <v>694</v>
      </c>
      <c r="T279" t="s">
        <v>695</v>
      </c>
      <c r="U279" s="6" t="s">
        <v>36</v>
      </c>
      <c r="V279" t="s">
        <v>670</v>
      </c>
      <c r="X279" t="s">
        <v>696</v>
      </c>
    </row>
    <row r="280" spans="1:24" x14ac:dyDescent="0.25">
      <c r="A280" t="s">
        <v>697</v>
      </c>
      <c r="B280" s="11" t="s">
        <v>25</v>
      </c>
      <c r="C280" t="s">
        <v>165</v>
      </c>
      <c r="D280" t="s">
        <v>27</v>
      </c>
      <c r="E280" t="s">
        <v>28</v>
      </c>
      <c r="H280" t="s">
        <v>698</v>
      </c>
      <c r="I280" t="s">
        <v>699</v>
      </c>
      <c r="J280">
        <v>0.3</v>
      </c>
      <c r="K280" s="10">
        <v>44075</v>
      </c>
      <c r="L280" t="s">
        <v>604</v>
      </c>
      <c r="M280" s="8">
        <v>2000</v>
      </c>
      <c r="N280" s="9">
        <f t="shared" si="19"/>
        <v>600</v>
      </c>
      <c r="O280" s="9" t="s">
        <v>51</v>
      </c>
      <c r="P280" t="s">
        <v>31</v>
      </c>
      <c r="Q280" t="s">
        <v>334</v>
      </c>
      <c r="R280" t="s">
        <v>700</v>
      </c>
      <c r="S280" t="s">
        <v>701</v>
      </c>
      <c r="T280" t="s">
        <v>702</v>
      </c>
      <c r="U280" s="6" t="s">
        <v>36</v>
      </c>
      <c r="V280" t="s">
        <v>670</v>
      </c>
    </row>
    <row r="281" spans="1:24" x14ac:dyDescent="0.25">
      <c r="A281" t="s">
        <v>703</v>
      </c>
      <c r="B281" s="11" t="s">
        <v>25</v>
      </c>
      <c r="C281" t="s">
        <v>633</v>
      </c>
      <c r="D281" t="s">
        <v>27</v>
      </c>
      <c r="E281" t="s">
        <v>28</v>
      </c>
      <c r="H281" t="s">
        <v>704</v>
      </c>
      <c r="I281" t="s">
        <v>705</v>
      </c>
      <c r="J281">
        <f>((7.5/2)+2.5)/100</f>
        <v>6.25E-2</v>
      </c>
      <c r="K281" s="10">
        <v>44075</v>
      </c>
      <c r="L281" t="s">
        <v>397</v>
      </c>
      <c r="M281" s="8">
        <v>12000</v>
      </c>
      <c r="N281" s="9">
        <f t="shared" si="19"/>
        <v>750</v>
      </c>
      <c r="O281" s="9" t="s">
        <v>51</v>
      </c>
      <c r="P281" t="s">
        <v>31</v>
      </c>
      <c r="Q281" t="s">
        <v>334</v>
      </c>
      <c r="R281" t="s">
        <v>700</v>
      </c>
      <c r="S281" t="s">
        <v>701</v>
      </c>
      <c r="T281" t="s">
        <v>702</v>
      </c>
      <c r="U281" s="6" t="s">
        <v>36</v>
      </c>
      <c r="V281" t="s">
        <v>670</v>
      </c>
    </row>
    <row r="282" spans="1:24" x14ac:dyDescent="0.25">
      <c r="A282" t="s">
        <v>706</v>
      </c>
      <c r="B282" s="11" t="s">
        <v>25</v>
      </c>
      <c r="C282" t="s">
        <v>48</v>
      </c>
      <c r="D282" t="s">
        <v>27</v>
      </c>
      <c r="E282" t="s">
        <v>28</v>
      </c>
      <c r="H282" t="s">
        <v>707</v>
      </c>
      <c r="I282" t="s">
        <v>708</v>
      </c>
      <c r="J282">
        <v>0.15</v>
      </c>
      <c r="K282" s="10">
        <v>44075</v>
      </c>
      <c r="L282" t="s">
        <v>709</v>
      </c>
      <c r="M282" s="8">
        <v>70000</v>
      </c>
      <c r="N282" s="9">
        <f t="shared" si="19"/>
        <v>10500</v>
      </c>
      <c r="O282" s="9" t="s">
        <v>51</v>
      </c>
      <c r="P282" t="s">
        <v>31</v>
      </c>
      <c r="Q282" t="s">
        <v>334</v>
      </c>
      <c r="R282" t="s">
        <v>700</v>
      </c>
      <c r="S282" t="s">
        <v>701</v>
      </c>
      <c r="T282" t="s">
        <v>702</v>
      </c>
      <c r="U282" s="6" t="s">
        <v>36</v>
      </c>
      <c r="V282" t="s">
        <v>670</v>
      </c>
    </row>
    <row r="283" spans="1:24" x14ac:dyDescent="0.25">
      <c r="A283" t="s">
        <v>710</v>
      </c>
      <c r="B283" s="11" t="s">
        <v>25</v>
      </c>
      <c r="C283" t="s">
        <v>636</v>
      </c>
      <c r="D283" t="s">
        <v>27</v>
      </c>
      <c r="E283" t="s">
        <v>28</v>
      </c>
      <c r="H283" t="s">
        <v>704</v>
      </c>
      <c r="I283" t="s">
        <v>705</v>
      </c>
      <c r="J283">
        <f>((7.5/2)+2.5)/100</f>
        <v>6.25E-2</v>
      </c>
      <c r="K283" s="10">
        <v>44075</v>
      </c>
      <c r="L283" t="s">
        <v>137</v>
      </c>
      <c r="M283" s="8">
        <v>5000</v>
      </c>
      <c r="N283" s="9">
        <f t="shared" si="19"/>
        <v>312.5</v>
      </c>
      <c r="O283" s="9" t="s">
        <v>51</v>
      </c>
      <c r="P283" t="s">
        <v>31</v>
      </c>
      <c r="Q283" t="s">
        <v>334</v>
      </c>
      <c r="R283" t="s">
        <v>700</v>
      </c>
      <c r="S283" t="s">
        <v>701</v>
      </c>
      <c r="T283" t="s">
        <v>702</v>
      </c>
      <c r="U283" s="6" t="s">
        <v>36</v>
      </c>
      <c r="V283" t="s">
        <v>670</v>
      </c>
    </row>
    <row r="284" spans="1:24" x14ac:dyDescent="0.25">
      <c r="A284" t="s">
        <v>711</v>
      </c>
      <c r="B284" s="11" t="s">
        <v>25</v>
      </c>
      <c r="C284" t="s">
        <v>636</v>
      </c>
      <c r="D284" t="s">
        <v>27</v>
      </c>
      <c r="E284" t="s">
        <v>28</v>
      </c>
      <c r="H284" t="s">
        <v>707</v>
      </c>
      <c r="I284" t="s">
        <v>708</v>
      </c>
      <c r="J284">
        <v>0.15</v>
      </c>
      <c r="K284" s="10">
        <v>44075</v>
      </c>
      <c r="L284" t="s">
        <v>712</v>
      </c>
      <c r="M284" s="8">
        <v>24000</v>
      </c>
      <c r="N284" s="9">
        <f t="shared" si="19"/>
        <v>3600</v>
      </c>
      <c r="O284" s="9" t="s">
        <v>51</v>
      </c>
      <c r="P284" t="s">
        <v>31</v>
      </c>
      <c r="Q284" t="s">
        <v>334</v>
      </c>
      <c r="R284" t="s">
        <v>700</v>
      </c>
      <c r="S284" t="s">
        <v>701</v>
      </c>
      <c r="T284" t="s">
        <v>702</v>
      </c>
      <c r="U284" s="6" t="s">
        <v>36</v>
      </c>
      <c r="V284" t="s">
        <v>670</v>
      </c>
    </row>
    <row r="285" spans="1:24" x14ac:dyDescent="0.25">
      <c r="A285" t="s">
        <v>713</v>
      </c>
      <c r="B285" t="s">
        <v>61</v>
      </c>
      <c r="C285" t="s">
        <v>97</v>
      </c>
      <c r="D285" t="s">
        <v>41</v>
      </c>
      <c r="E285" t="s">
        <v>42</v>
      </c>
      <c r="H285" t="s">
        <v>714</v>
      </c>
      <c r="I285">
        <v>28.57</v>
      </c>
      <c r="J285">
        <f t="shared" ref="J285:J297" si="21">IF(ISBLANK(I285), 1, I285/100)</f>
        <v>0.28570000000000001</v>
      </c>
      <c r="K285" s="10">
        <v>44078</v>
      </c>
      <c r="L285" t="s">
        <v>715</v>
      </c>
      <c r="M285" s="8">
        <v>10300</v>
      </c>
      <c r="N285" s="9">
        <f t="shared" si="19"/>
        <v>2942.71</v>
      </c>
      <c r="O285" s="9" t="s">
        <v>51</v>
      </c>
      <c r="P285" t="s">
        <v>31</v>
      </c>
      <c r="Q285" t="s">
        <v>675</v>
      </c>
      <c r="R285" t="s">
        <v>676</v>
      </c>
      <c r="S285" t="s">
        <v>677</v>
      </c>
      <c r="T285" t="s">
        <v>678</v>
      </c>
      <c r="U285" s="6" t="s">
        <v>98</v>
      </c>
      <c r="V285" t="s">
        <v>670</v>
      </c>
    </row>
    <row r="286" spans="1:24" x14ac:dyDescent="0.25">
      <c r="A286" t="s">
        <v>716</v>
      </c>
      <c r="B286" t="s">
        <v>61</v>
      </c>
      <c r="C286" t="s">
        <v>111</v>
      </c>
      <c r="D286" t="s">
        <v>41</v>
      </c>
      <c r="E286" t="s">
        <v>42</v>
      </c>
      <c r="H286" t="s">
        <v>717</v>
      </c>
      <c r="I286">
        <v>48</v>
      </c>
      <c r="J286">
        <f t="shared" si="21"/>
        <v>0.48</v>
      </c>
      <c r="K286" s="10">
        <v>44075</v>
      </c>
      <c r="L286" t="s">
        <v>718</v>
      </c>
      <c r="M286" s="8">
        <v>34000</v>
      </c>
      <c r="N286" s="9">
        <f t="shared" si="19"/>
        <v>16320</v>
      </c>
      <c r="O286" s="9" t="s">
        <v>51</v>
      </c>
      <c r="P286" t="s">
        <v>31</v>
      </c>
      <c r="Q286" t="s">
        <v>675</v>
      </c>
      <c r="R286" t="s">
        <v>676</v>
      </c>
      <c r="S286" t="s">
        <v>677</v>
      </c>
      <c r="T286" t="s">
        <v>678</v>
      </c>
      <c r="U286" s="6" t="s">
        <v>36</v>
      </c>
      <c r="V286" t="s">
        <v>670</v>
      </c>
    </row>
    <row r="287" spans="1:24" x14ac:dyDescent="0.25">
      <c r="A287" t="s">
        <v>719</v>
      </c>
      <c r="B287" t="s">
        <v>61</v>
      </c>
      <c r="C287" t="s">
        <v>40</v>
      </c>
      <c r="D287" t="s">
        <v>41</v>
      </c>
      <c r="E287" t="s">
        <v>42</v>
      </c>
      <c r="H287" t="s">
        <v>672</v>
      </c>
      <c r="I287">
        <v>47.6</v>
      </c>
      <c r="J287">
        <f t="shared" si="21"/>
        <v>0.47600000000000003</v>
      </c>
      <c r="K287" s="10">
        <v>44075</v>
      </c>
      <c r="L287" t="s">
        <v>720</v>
      </c>
      <c r="M287" s="8">
        <v>19600</v>
      </c>
      <c r="N287" s="9">
        <f t="shared" si="19"/>
        <v>9329.6</v>
      </c>
      <c r="O287" s="9" t="s">
        <v>51</v>
      </c>
      <c r="P287" t="s">
        <v>31</v>
      </c>
      <c r="Q287" t="s">
        <v>675</v>
      </c>
      <c r="R287" t="s">
        <v>676</v>
      </c>
      <c r="S287" t="s">
        <v>677</v>
      </c>
      <c r="T287" t="s">
        <v>678</v>
      </c>
      <c r="U287" s="6" t="s">
        <v>36</v>
      </c>
      <c r="V287" t="s">
        <v>670</v>
      </c>
    </row>
    <row r="288" spans="1:24" x14ac:dyDescent="0.25">
      <c r="A288" t="s">
        <v>721</v>
      </c>
      <c r="B288" s="11" t="s">
        <v>722</v>
      </c>
      <c r="C288" t="s">
        <v>40</v>
      </c>
      <c r="D288" t="s">
        <v>27</v>
      </c>
      <c r="E288" t="s">
        <v>28</v>
      </c>
      <c r="H288" t="s">
        <v>723</v>
      </c>
      <c r="I288">
        <v>48.6</v>
      </c>
      <c r="J288">
        <f t="shared" si="21"/>
        <v>0.48599999999999999</v>
      </c>
      <c r="K288" s="10">
        <v>44120</v>
      </c>
      <c r="L288" t="s">
        <v>333</v>
      </c>
      <c r="M288" s="8">
        <v>3000</v>
      </c>
      <c r="N288" s="9">
        <f t="shared" si="19"/>
        <v>1458</v>
      </c>
      <c r="O288" s="9" t="s">
        <v>51</v>
      </c>
      <c r="P288" t="s">
        <v>31</v>
      </c>
      <c r="Q288" t="s">
        <v>724</v>
      </c>
      <c r="R288" t="s">
        <v>725</v>
      </c>
      <c r="S288" t="s">
        <v>726</v>
      </c>
      <c r="T288" t="s">
        <v>727</v>
      </c>
      <c r="U288" s="6" t="s">
        <v>36</v>
      </c>
      <c r="W288">
        <v>4</v>
      </c>
    </row>
    <row r="289" spans="1:24" x14ac:dyDescent="0.25">
      <c r="A289" t="s">
        <v>728</v>
      </c>
      <c r="B289" s="11" t="s">
        <v>722</v>
      </c>
      <c r="C289" t="s">
        <v>159</v>
      </c>
      <c r="D289" t="s">
        <v>27</v>
      </c>
      <c r="E289" t="s">
        <v>28</v>
      </c>
      <c r="H289" t="s">
        <v>729</v>
      </c>
      <c r="I289">
        <v>30.17</v>
      </c>
      <c r="J289">
        <f t="shared" si="21"/>
        <v>0.30170000000000002</v>
      </c>
      <c r="K289" s="10">
        <v>44120</v>
      </c>
      <c r="L289" t="s">
        <v>507</v>
      </c>
      <c r="M289" s="8">
        <v>10000</v>
      </c>
      <c r="N289" s="9">
        <f t="shared" si="19"/>
        <v>3017.0000000000005</v>
      </c>
      <c r="O289" s="9" t="s">
        <v>51</v>
      </c>
      <c r="P289" t="s">
        <v>31</v>
      </c>
      <c r="Q289" t="s">
        <v>334</v>
      </c>
      <c r="R289" t="s">
        <v>725</v>
      </c>
      <c r="S289" t="s">
        <v>726</v>
      </c>
      <c r="T289" t="s">
        <v>727</v>
      </c>
      <c r="U289" s="6" t="s">
        <v>36</v>
      </c>
      <c r="W289">
        <v>4</v>
      </c>
    </row>
    <row r="290" spans="1:24" x14ac:dyDescent="0.25">
      <c r="A290" t="s">
        <v>730</v>
      </c>
      <c r="B290" s="11" t="s">
        <v>722</v>
      </c>
      <c r="C290" t="s">
        <v>55</v>
      </c>
      <c r="D290" t="s">
        <v>27</v>
      </c>
      <c r="E290" t="s">
        <v>28</v>
      </c>
      <c r="H290" t="s">
        <v>731</v>
      </c>
      <c r="I290">
        <v>48.6</v>
      </c>
      <c r="J290">
        <f t="shared" si="21"/>
        <v>0.48599999999999999</v>
      </c>
      <c r="K290" s="10">
        <v>44125</v>
      </c>
      <c r="L290" t="s">
        <v>381</v>
      </c>
      <c r="M290" s="8">
        <v>16000</v>
      </c>
      <c r="N290" s="9">
        <f t="shared" si="19"/>
        <v>7776</v>
      </c>
      <c r="O290" s="9" t="s">
        <v>51</v>
      </c>
      <c r="P290" t="s">
        <v>31</v>
      </c>
      <c r="Q290" t="s">
        <v>724</v>
      </c>
      <c r="R290" t="s">
        <v>725</v>
      </c>
      <c r="S290" t="s">
        <v>726</v>
      </c>
      <c r="T290" t="s">
        <v>727</v>
      </c>
      <c r="U290" s="6" t="s">
        <v>36</v>
      </c>
      <c r="W290">
        <v>4</v>
      </c>
    </row>
    <row r="291" spans="1:24" x14ac:dyDescent="0.25">
      <c r="A291" t="s">
        <v>732</v>
      </c>
      <c r="B291" t="s">
        <v>25</v>
      </c>
      <c r="C291" t="s">
        <v>733</v>
      </c>
      <c r="D291" t="s">
        <v>27</v>
      </c>
      <c r="E291" t="s">
        <v>28</v>
      </c>
      <c r="H291" t="s">
        <v>734</v>
      </c>
      <c r="I291">
        <v>17.100000000000001</v>
      </c>
      <c r="J291">
        <f t="shared" si="21"/>
        <v>0.17100000000000001</v>
      </c>
      <c r="K291" s="10">
        <v>44126</v>
      </c>
      <c r="L291" t="s">
        <v>735</v>
      </c>
      <c r="M291" s="8">
        <v>500</v>
      </c>
      <c r="N291" s="9">
        <f t="shared" si="19"/>
        <v>85.5</v>
      </c>
      <c r="O291" s="9" t="s">
        <v>51</v>
      </c>
      <c r="P291" t="s">
        <v>31</v>
      </c>
      <c r="Q291" t="s">
        <v>736</v>
      </c>
      <c r="R291" t="s">
        <v>725</v>
      </c>
      <c r="S291" t="s">
        <v>737</v>
      </c>
      <c r="T291" t="s">
        <v>738</v>
      </c>
      <c r="U291" s="6" t="s">
        <v>36</v>
      </c>
      <c r="W291">
        <v>4</v>
      </c>
    </row>
    <row r="292" spans="1:24" x14ac:dyDescent="0.25">
      <c r="A292" t="s">
        <v>739</v>
      </c>
      <c r="B292" t="s">
        <v>25</v>
      </c>
      <c r="C292" t="s">
        <v>245</v>
      </c>
      <c r="D292" t="s">
        <v>27</v>
      </c>
      <c r="E292" t="s">
        <v>28</v>
      </c>
      <c r="H292" t="s">
        <v>740</v>
      </c>
      <c r="I292">
        <v>17.100000000000001</v>
      </c>
      <c r="J292">
        <f t="shared" si="21"/>
        <v>0.17100000000000001</v>
      </c>
      <c r="K292" s="10">
        <v>44119</v>
      </c>
      <c r="L292" t="s">
        <v>741</v>
      </c>
      <c r="M292" s="8">
        <v>1500</v>
      </c>
      <c r="N292" s="9">
        <f t="shared" si="19"/>
        <v>256.5</v>
      </c>
      <c r="O292" s="9" t="s">
        <v>51</v>
      </c>
      <c r="P292" t="s">
        <v>31</v>
      </c>
      <c r="Q292" t="s">
        <v>334</v>
      </c>
      <c r="R292" t="s">
        <v>725</v>
      </c>
      <c r="S292" t="s">
        <v>737</v>
      </c>
      <c r="T292" t="s">
        <v>738</v>
      </c>
      <c r="U292" s="6" t="s">
        <v>36</v>
      </c>
      <c r="W292">
        <v>4</v>
      </c>
    </row>
    <row r="293" spans="1:24" x14ac:dyDescent="0.25">
      <c r="A293" t="s">
        <v>742</v>
      </c>
      <c r="B293" t="s">
        <v>25</v>
      </c>
      <c r="C293" t="s">
        <v>733</v>
      </c>
      <c r="D293" t="s">
        <v>27</v>
      </c>
      <c r="E293" t="s">
        <v>28</v>
      </c>
      <c r="H293" t="s">
        <v>743</v>
      </c>
      <c r="I293">
        <v>17.100000000000001</v>
      </c>
      <c r="J293">
        <f t="shared" si="21"/>
        <v>0.17100000000000001</v>
      </c>
      <c r="K293" s="10">
        <v>44175</v>
      </c>
      <c r="L293" t="s">
        <v>741</v>
      </c>
      <c r="M293" s="8">
        <v>1500</v>
      </c>
      <c r="N293" s="9">
        <f t="shared" si="19"/>
        <v>256.5</v>
      </c>
      <c r="O293" s="9" t="s">
        <v>51</v>
      </c>
      <c r="P293" t="s">
        <v>31</v>
      </c>
      <c r="Q293" t="s">
        <v>744</v>
      </c>
      <c r="R293" t="s">
        <v>725</v>
      </c>
      <c r="S293" t="s">
        <v>737</v>
      </c>
      <c r="T293" t="s">
        <v>738</v>
      </c>
      <c r="U293" s="6" t="s">
        <v>36</v>
      </c>
      <c r="W293">
        <v>4</v>
      </c>
    </row>
    <row r="294" spans="1:24" x14ac:dyDescent="0.25">
      <c r="A294" t="s">
        <v>745</v>
      </c>
      <c r="B294" t="s">
        <v>47</v>
      </c>
      <c r="C294" t="s">
        <v>263</v>
      </c>
      <c r="D294" t="s">
        <v>27</v>
      </c>
      <c r="E294" t="s">
        <v>28</v>
      </c>
      <c r="H294" t="s">
        <v>746</v>
      </c>
      <c r="I294">
        <v>20</v>
      </c>
      <c r="J294">
        <f t="shared" si="21"/>
        <v>0.2</v>
      </c>
      <c r="K294" s="10">
        <v>44105</v>
      </c>
      <c r="L294" t="s">
        <v>747</v>
      </c>
      <c r="M294" s="8">
        <v>2</v>
      </c>
      <c r="N294" s="9">
        <f t="shared" si="19"/>
        <v>0.4</v>
      </c>
      <c r="O294" s="9" t="s">
        <v>51</v>
      </c>
      <c r="P294" t="s">
        <v>31</v>
      </c>
      <c r="Q294" t="s">
        <v>748</v>
      </c>
      <c r="R294" t="s">
        <v>749</v>
      </c>
      <c r="S294" t="s">
        <v>750</v>
      </c>
      <c r="T294" t="s">
        <v>751</v>
      </c>
      <c r="U294" s="6" t="s">
        <v>36</v>
      </c>
      <c r="W294">
        <v>2</v>
      </c>
    </row>
    <row r="295" spans="1:24" x14ac:dyDescent="0.25">
      <c r="A295" t="s">
        <v>752</v>
      </c>
      <c r="B295" t="s">
        <v>47</v>
      </c>
      <c r="C295" t="s">
        <v>245</v>
      </c>
      <c r="D295" t="s">
        <v>27</v>
      </c>
      <c r="E295" t="s">
        <v>28</v>
      </c>
      <c r="H295" t="s">
        <v>746</v>
      </c>
      <c r="I295">
        <v>20</v>
      </c>
      <c r="J295">
        <f t="shared" si="21"/>
        <v>0.2</v>
      </c>
      <c r="K295" s="10">
        <v>44105</v>
      </c>
      <c r="L295" t="s">
        <v>753</v>
      </c>
      <c r="M295" s="8">
        <v>5</v>
      </c>
      <c r="N295" s="9">
        <f t="shared" si="19"/>
        <v>1</v>
      </c>
      <c r="O295" s="9" t="s">
        <v>51</v>
      </c>
      <c r="P295" t="s">
        <v>31</v>
      </c>
      <c r="Q295" t="s">
        <v>748</v>
      </c>
      <c r="R295" t="s">
        <v>749</v>
      </c>
      <c r="S295" t="s">
        <v>750</v>
      </c>
      <c r="T295" t="s">
        <v>751</v>
      </c>
      <c r="U295" s="6" t="s">
        <v>36</v>
      </c>
      <c r="W295">
        <v>2</v>
      </c>
    </row>
    <row r="296" spans="1:24" x14ac:dyDescent="0.25">
      <c r="A296" t="s">
        <v>754</v>
      </c>
      <c r="B296" s="11" t="s">
        <v>366</v>
      </c>
      <c r="C296" t="s">
        <v>733</v>
      </c>
      <c r="D296" t="s">
        <v>27</v>
      </c>
      <c r="E296" t="s">
        <v>28</v>
      </c>
      <c r="H296" t="s">
        <v>755</v>
      </c>
      <c r="I296">
        <v>17.100000000000001</v>
      </c>
      <c r="J296">
        <f t="shared" si="21"/>
        <v>0.17100000000000001</v>
      </c>
      <c r="K296" s="10">
        <v>44166</v>
      </c>
      <c r="L296" t="s">
        <v>604</v>
      </c>
      <c r="M296" s="8">
        <v>2000</v>
      </c>
      <c r="N296" s="9">
        <f t="shared" si="19"/>
        <v>342</v>
      </c>
      <c r="O296" s="9">
        <v>0</v>
      </c>
      <c r="P296" t="s">
        <v>31</v>
      </c>
      <c r="Q296" t="s">
        <v>756</v>
      </c>
      <c r="R296" t="s">
        <v>725</v>
      </c>
      <c r="S296" t="s">
        <v>757</v>
      </c>
      <c r="T296" t="s">
        <v>758</v>
      </c>
      <c r="U296" s="6" t="s">
        <v>36</v>
      </c>
      <c r="W296">
        <v>3</v>
      </c>
      <c r="X296" t="s">
        <v>759</v>
      </c>
    </row>
    <row r="297" spans="1:24" x14ac:dyDescent="0.25">
      <c r="A297" t="s">
        <v>760</v>
      </c>
      <c r="B297" s="11" t="s">
        <v>722</v>
      </c>
      <c r="C297" t="s">
        <v>245</v>
      </c>
      <c r="D297" t="s">
        <v>27</v>
      </c>
      <c r="E297" t="s">
        <v>28</v>
      </c>
      <c r="H297" t="s">
        <v>761</v>
      </c>
      <c r="I297">
        <v>14.5</v>
      </c>
      <c r="J297">
        <f t="shared" si="21"/>
        <v>0.14499999999999999</v>
      </c>
      <c r="K297" s="10">
        <v>44131</v>
      </c>
      <c r="L297" t="s">
        <v>604</v>
      </c>
      <c r="M297" s="8">
        <v>2000</v>
      </c>
      <c r="N297" s="9">
        <f t="shared" si="19"/>
        <v>290</v>
      </c>
      <c r="O297" s="9" t="s">
        <v>51</v>
      </c>
      <c r="P297" t="s">
        <v>31</v>
      </c>
      <c r="Q297" t="s">
        <v>762</v>
      </c>
      <c r="R297" t="s">
        <v>725</v>
      </c>
      <c r="S297" t="s">
        <v>726</v>
      </c>
      <c r="T297" t="s">
        <v>727</v>
      </c>
      <c r="U297" s="6" t="s">
        <v>36</v>
      </c>
      <c r="W297">
        <v>4</v>
      </c>
    </row>
    <row r="298" spans="1:24" x14ac:dyDescent="0.25">
      <c r="A298" t="s">
        <v>763</v>
      </c>
      <c r="B298" s="11" t="s">
        <v>722</v>
      </c>
      <c r="C298" t="s">
        <v>40</v>
      </c>
      <c r="D298" t="s">
        <v>27</v>
      </c>
      <c r="E298" t="s">
        <v>28</v>
      </c>
      <c r="H298" t="s">
        <v>764</v>
      </c>
      <c r="I298" t="s">
        <v>765</v>
      </c>
      <c r="J298">
        <v>0.17499999999999999</v>
      </c>
      <c r="K298" s="10">
        <v>44175</v>
      </c>
      <c r="L298" t="s">
        <v>137</v>
      </c>
      <c r="M298" s="8">
        <v>5000</v>
      </c>
      <c r="N298" s="9">
        <f t="shared" si="19"/>
        <v>875</v>
      </c>
      <c r="O298" s="9" t="s">
        <v>51</v>
      </c>
      <c r="P298" t="s">
        <v>31</v>
      </c>
      <c r="Q298" t="s">
        <v>766</v>
      </c>
      <c r="R298" t="s">
        <v>725</v>
      </c>
      <c r="S298" t="s">
        <v>726</v>
      </c>
      <c r="T298" t="s">
        <v>727</v>
      </c>
      <c r="U298" s="6" t="s">
        <v>36</v>
      </c>
      <c r="W298">
        <v>4</v>
      </c>
    </row>
    <row r="299" spans="1:24" x14ac:dyDescent="0.25">
      <c r="A299" t="s">
        <v>767</v>
      </c>
      <c r="B299" s="11" t="s">
        <v>722</v>
      </c>
      <c r="C299" t="s">
        <v>513</v>
      </c>
      <c r="D299" t="s">
        <v>27</v>
      </c>
      <c r="E299" t="s">
        <v>28</v>
      </c>
      <c r="H299" t="s">
        <v>768</v>
      </c>
      <c r="I299">
        <v>48.6</v>
      </c>
      <c r="J299">
        <f>IF(ISBLANK(I299), 1, I299/100)</f>
        <v>0.48599999999999999</v>
      </c>
      <c r="K299" s="10">
        <v>44123</v>
      </c>
      <c r="L299" t="s">
        <v>333</v>
      </c>
      <c r="M299" s="8">
        <v>3000</v>
      </c>
      <c r="N299" s="9">
        <f t="shared" si="19"/>
        <v>1458</v>
      </c>
      <c r="O299" s="9" t="s">
        <v>51</v>
      </c>
      <c r="P299" t="s">
        <v>31</v>
      </c>
      <c r="Q299" t="s">
        <v>724</v>
      </c>
      <c r="R299" t="s">
        <v>725</v>
      </c>
      <c r="S299" t="s">
        <v>726</v>
      </c>
      <c r="T299" t="s">
        <v>727</v>
      </c>
      <c r="U299" s="6" t="s">
        <v>36</v>
      </c>
      <c r="W299">
        <v>4</v>
      </c>
    </row>
    <row r="300" spans="1:24" x14ac:dyDescent="0.25">
      <c r="A300" t="s">
        <v>769</v>
      </c>
      <c r="B300" s="11" t="s">
        <v>722</v>
      </c>
      <c r="C300" t="s">
        <v>132</v>
      </c>
      <c r="D300" t="s">
        <v>27</v>
      </c>
      <c r="E300" t="s">
        <v>28</v>
      </c>
      <c r="H300" t="s">
        <v>770</v>
      </c>
      <c r="I300">
        <v>48.6</v>
      </c>
      <c r="J300">
        <f>IF(ISBLANK(I300), 1, I300/100)</f>
        <v>0.48599999999999999</v>
      </c>
      <c r="K300" s="10">
        <v>44132</v>
      </c>
      <c r="L300" t="s">
        <v>333</v>
      </c>
      <c r="M300" s="8">
        <v>3000</v>
      </c>
      <c r="N300" s="9">
        <f t="shared" si="19"/>
        <v>1458</v>
      </c>
      <c r="O300" s="9" t="s">
        <v>51</v>
      </c>
      <c r="P300" t="s">
        <v>31</v>
      </c>
      <c r="Q300" t="s">
        <v>724</v>
      </c>
      <c r="R300" t="s">
        <v>725</v>
      </c>
      <c r="S300" t="s">
        <v>726</v>
      </c>
      <c r="T300" t="s">
        <v>727</v>
      </c>
      <c r="U300" s="6" t="s">
        <v>36</v>
      </c>
      <c r="W300">
        <v>4</v>
      </c>
    </row>
    <row r="303" spans="1:24" x14ac:dyDescent="0.25">
      <c r="A303" t="s">
        <v>771</v>
      </c>
    </row>
    <row r="305" spans="1:1" x14ac:dyDescent="0.25">
      <c r="A305" t="s">
        <v>772</v>
      </c>
    </row>
  </sheetData>
  <autoFilter ref="A1:X300" xr:uid="{D67AB219-0936-4876-9932-7770720D09A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713F3-60F1-4758-85D3-497D04BF9776}">
  <dimension ref="A3:D31"/>
  <sheetViews>
    <sheetView workbookViewId="0">
      <selection activeCell="C7" sqref="C7"/>
    </sheetView>
  </sheetViews>
  <sheetFormatPr defaultRowHeight="15" x14ac:dyDescent="0.25"/>
  <cols>
    <col min="1" max="1" width="27.5703125" bestFit="1" customWidth="1"/>
    <col min="2" max="2" width="37.28515625" customWidth="1"/>
    <col min="3" max="3" width="19.5703125" customWidth="1"/>
    <col min="4" max="4" width="18.85546875" customWidth="1"/>
  </cols>
  <sheetData>
    <row r="3" spans="1:4" x14ac:dyDescent="0.25">
      <c r="A3" s="17" t="s">
        <v>773</v>
      </c>
      <c r="B3" t="s">
        <v>776</v>
      </c>
      <c r="C3" t="s">
        <v>777</v>
      </c>
      <c r="D3" t="s">
        <v>775</v>
      </c>
    </row>
    <row r="4" spans="1:4" x14ac:dyDescent="0.25">
      <c r="A4" s="18" t="s">
        <v>322</v>
      </c>
      <c r="B4" s="20">
        <v>2200000</v>
      </c>
      <c r="C4" s="20">
        <v>310199.99999999994</v>
      </c>
      <c r="D4" s="20">
        <v>1</v>
      </c>
    </row>
    <row r="5" spans="1:4" x14ac:dyDescent="0.25">
      <c r="A5" s="19" t="s">
        <v>295</v>
      </c>
      <c r="B5" s="20">
        <v>2200000</v>
      </c>
      <c r="C5" s="20">
        <v>310199.99999999994</v>
      </c>
      <c r="D5" s="20">
        <v>1</v>
      </c>
    </row>
    <row r="6" spans="1:4" x14ac:dyDescent="0.25">
      <c r="A6" s="18" t="s">
        <v>25</v>
      </c>
      <c r="B6" s="20">
        <v>857120</v>
      </c>
      <c r="C6" s="20">
        <v>157372.08040000001</v>
      </c>
      <c r="D6" s="20">
        <v>117</v>
      </c>
    </row>
    <row r="7" spans="1:4" x14ac:dyDescent="0.25">
      <c r="A7" s="19" t="s">
        <v>295</v>
      </c>
      <c r="B7" s="20">
        <v>657248</v>
      </c>
      <c r="C7" s="20">
        <v>130080.60339999998</v>
      </c>
      <c r="D7" s="20">
        <v>52</v>
      </c>
    </row>
    <row r="8" spans="1:4" x14ac:dyDescent="0.25">
      <c r="A8" s="19" t="s">
        <v>700</v>
      </c>
      <c r="B8" s="20">
        <v>113000</v>
      </c>
      <c r="C8" s="20">
        <v>15762.5</v>
      </c>
      <c r="D8" s="20">
        <v>5</v>
      </c>
    </row>
    <row r="9" spans="1:4" x14ac:dyDescent="0.25">
      <c r="A9" s="19" t="s">
        <v>33</v>
      </c>
      <c r="B9" s="20">
        <v>73372</v>
      </c>
      <c r="C9" s="20">
        <v>5930.4769999999999</v>
      </c>
      <c r="D9" s="20">
        <v>56</v>
      </c>
    </row>
    <row r="10" spans="1:4" x14ac:dyDescent="0.25">
      <c r="A10" s="19" t="s">
        <v>693</v>
      </c>
      <c r="B10" s="20">
        <v>10000</v>
      </c>
      <c r="C10" s="20">
        <v>5000</v>
      </c>
      <c r="D10" s="20">
        <v>1</v>
      </c>
    </row>
    <row r="11" spans="1:4" x14ac:dyDescent="0.25">
      <c r="A11" s="19" t="s">
        <v>725</v>
      </c>
      <c r="B11" s="20">
        <v>3500</v>
      </c>
      <c r="C11" s="20">
        <v>598.5</v>
      </c>
      <c r="D11" s="20">
        <v>3</v>
      </c>
    </row>
    <row r="12" spans="1:4" x14ac:dyDescent="0.25">
      <c r="A12" s="18" t="s">
        <v>61</v>
      </c>
      <c r="B12" s="20">
        <v>155850</v>
      </c>
      <c r="C12" s="20">
        <v>97023.41</v>
      </c>
      <c r="D12" s="20">
        <v>51</v>
      </c>
    </row>
    <row r="13" spans="1:4" x14ac:dyDescent="0.25">
      <c r="A13" s="19" t="s">
        <v>33</v>
      </c>
      <c r="B13" s="20">
        <v>60350</v>
      </c>
      <c r="C13" s="20">
        <v>53389.5</v>
      </c>
      <c r="D13" s="20">
        <v>46</v>
      </c>
    </row>
    <row r="14" spans="1:4" x14ac:dyDescent="0.25">
      <c r="A14" s="19" t="s">
        <v>676</v>
      </c>
      <c r="B14" s="20">
        <v>95500</v>
      </c>
      <c r="C14" s="20">
        <v>43633.909999999996</v>
      </c>
      <c r="D14" s="20">
        <v>5</v>
      </c>
    </row>
    <row r="15" spans="1:4" x14ac:dyDescent="0.25">
      <c r="A15" s="18" t="s">
        <v>47</v>
      </c>
      <c r="B15" s="20">
        <v>418397</v>
      </c>
      <c r="C15" s="20">
        <v>78481.049999999988</v>
      </c>
      <c r="D15" s="20">
        <v>47</v>
      </c>
    </row>
    <row r="16" spans="1:4" x14ac:dyDescent="0.25">
      <c r="A16" s="19" t="s">
        <v>295</v>
      </c>
      <c r="B16" s="20">
        <v>404590</v>
      </c>
      <c r="C16" s="20">
        <v>76104.549999999988</v>
      </c>
      <c r="D16" s="20">
        <v>27</v>
      </c>
    </row>
    <row r="17" spans="1:4" x14ac:dyDescent="0.25">
      <c r="A17" s="19" t="s">
        <v>667</v>
      </c>
      <c r="B17" s="20">
        <v>10000</v>
      </c>
      <c r="C17" s="20">
        <v>1700.0000000000002</v>
      </c>
      <c r="D17" s="20">
        <v>1</v>
      </c>
    </row>
    <row r="18" spans="1:4" x14ac:dyDescent="0.25">
      <c r="A18" s="19" t="s">
        <v>33</v>
      </c>
      <c r="B18" s="20">
        <v>3800</v>
      </c>
      <c r="C18" s="20">
        <v>675.1</v>
      </c>
      <c r="D18" s="20">
        <v>17</v>
      </c>
    </row>
    <row r="19" spans="1:4" x14ac:dyDescent="0.25">
      <c r="A19" s="19" t="s">
        <v>749</v>
      </c>
      <c r="B19" s="20">
        <v>7</v>
      </c>
      <c r="C19" s="20">
        <v>1.4</v>
      </c>
      <c r="D19" s="20">
        <v>2</v>
      </c>
    </row>
    <row r="20" spans="1:4" x14ac:dyDescent="0.25">
      <c r="A20" s="18" t="s">
        <v>288</v>
      </c>
      <c r="B20" s="20">
        <v>129570</v>
      </c>
      <c r="C20" s="20">
        <v>26322.321480000002</v>
      </c>
      <c r="D20" s="20">
        <v>53</v>
      </c>
    </row>
    <row r="21" spans="1:4" x14ac:dyDescent="0.25">
      <c r="A21" s="19" t="s">
        <v>295</v>
      </c>
      <c r="B21" s="20">
        <v>129570</v>
      </c>
      <c r="C21" s="20">
        <v>26322.321480000002</v>
      </c>
      <c r="D21" s="20">
        <v>53</v>
      </c>
    </row>
    <row r="22" spans="1:4" x14ac:dyDescent="0.25">
      <c r="A22" s="18" t="s">
        <v>722</v>
      </c>
      <c r="B22" s="20">
        <v>42000</v>
      </c>
      <c r="C22" s="20">
        <v>16332</v>
      </c>
      <c r="D22" s="20">
        <v>7</v>
      </c>
    </row>
    <row r="23" spans="1:4" x14ac:dyDescent="0.25">
      <c r="A23" s="19" t="s">
        <v>725</v>
      </c>
      <c r="B23" s="20">
        <v>42000</v>
      </c>
      <c r="C23" s="20">
        <v>16332</v>
      </c>
      <c r="D23" s="20">
        <v>7</v>
      </c>
    </row>
    <row r="24" spans="1:4" x14ac:dyDescent="0.25">
      <c r="A24" s="18" t="s">
        <v>682</v>
      </c>
      <c r="B24" s="20">
        <v>20000</v>
      </c>
      <c r="C24" s="20">
        <v>7200</v>
      </c>
      <c r="D24" s="20">
        <v>1</v>
      </c>
    </row>
    <row r="25" spans="1:4" x14ac:dyDescent="0.25">
      <c r="A25" s="19" t="s">
        <v>686</v>
      </c>
      <c r="B25" s="20">
        <v>20000</v>
      </c>
      <c r="C25" s="20">
        <v>7200</v>
      </c>
      <c r="D25" s="20">
        <v>1</v>
      </c>
    </row>
    <row r="26" spans="1:4" x14ac:dyDescent="0.25">
      <c r="A26" s="18" t="s">
        <v>366</v>
      </c>
      <c r="B26" s="20">
        <v>21788</v>
      </c>
      <c r="C26" s="20">
        <v>5289</v>
      </c>
      <c r="D26" s="20">
        <v>9</v>
      </c>
    </row>
    <row r="27" spans="1:4" x14ac:dyDescent="0.25">
      <c r="A27" s="19" t="s">
        <v>295</v>
      </c>
      <c r="B27" s="20">
        <v>19788</v>
      </c>
      <c r="C27" s="20">
        <v>4947</v>
      </c>
      <c r="D27" s="20">
        <v>8</v>
      </c>
    </row>
    <row r="28" spans="1:4" x14ac:dyDescent="0.25">
      <c r="A28" s="19" t="s">
        <v>725</v>
      </c>
      <c r="B28" s="20">
        <v>2000</v>
      </c>
      <c r="C28" s="20">
        <v>342</v>
      </c>
      <c r="D28" s="20">
        <v>1</v>
      </c>
    </row>
    <row r="29" spans="1:4" x14ac:dyDescent="0.25">
      <c r="A29" s="18" t="s">
        <v>312</v>
      </c>
      <c r="B29" s="20">
        <v>14304</v>
      </c>
      <c r="C29" s="20">
        <v>3721.1000000000004</v>
      </c>
      <c r="D29" s="20">
        <v>13</v>
      </c>
    </row>
    <row r="30" spans="1:4" x14ac:dyDescent="0.25">
      <c r="A30" s="19" t="s">
        <v>295</v>
      </c>
      <c r="B30" s="20">
        <v>14304</v>
      </c>
      <c r="C30" s="20">
        <v>3721.1000000000004</v>
      </c>
      <c r="D30" s="20">
        <v>13</v>
      </c>
    </row>
    <row r="31" spans="1:4" x14ac:dyDescent="0.25">
      <c r="A31" s="18" t="s">
        <v>774</v>
      </c>
      <c r="B31" s="20">
        <v>3859029</v>
      </c>
      <c r="C31" s="20">
        <v>701940.96188000019</v>
      </c>
      <c r="D31" s="20">
        <v>299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D1CB44F550644BB093549A62E8D086" ma:contentTypeVersion="33" ma:contentTypeDescription="Crée un document." ma:contentTypeScope="" ma:versionID="be8081b52b1c2e641c05258072470d96">
  <xsd:schema xmlns:xsd="http://www.w3.org/2001/XMLSchema" xmlns:xs="http://www.w3.org/2001/XMLSchema" xmlns:p="http://schemas.microsoft.com/office/2006/metadata/properties" xmlns:ns2="264b485c-065d-4790-8a5e-b392c579de33" xmlns:ns3="b6d05790-a716-42f8-a7f1-29de1b6db63c" xmlns:ns4="http://schemas.microsoft.com/sharepoint/v3/fields" xmlns:ns5="http://schemas.microsoft.com/sharepoint/v4" targetNamespace="http://schemas.microsoft.com/office/2006/metadata/properties" ma:root="true" ma:fieldsID="104aabed9dafb7b2dd0f1b151cab49cd" ns2:_="" ns3:_="" ns4:_="" ns5:_="">
    <xsd:import namespace="264b485c-065d-4790-8a5e-b392c579de33"/>
    <xsd:import namespace="b6d05790-a716-42f8-a7f1-29de1b6db63c"/>
    <xsd:import namespace="http://schemas.microsoft.com/sharepoint/v3/fields"/>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4:_DCDateModified" minOccurs="0"/>
                <xsd:element ref="ns2:Bild" minOccurs="0"/>
                <xsd:element ref="ns2:Emplacement" minOccurs="0"/>
                <xsd:element ref="ns2:cbc5b9bd-41ed-45df-83b4-682c7435a9a9CountryOrRegion" minOccurs="0"/>
                <xsd:element ref="ns2:cbc5b9bd-41ed-45df-83b4-682c7435a9a9State" minOccurs="0"/>
                <xsd:element ref="ns2:cbc5b9bd-41ed-45df-83b4-682c7435a9a9City" minOccurs="0"/>
                <xsd:element ref="ns2:cbc5b9bd-41ed-45df-83b4-682c7435a9a9PostalCode" minOccurs="0"/>
                <xsd:element ref="ns2:cbc5b9bd-41ed-45df-83b4-682c7435a9a9Street" minOccurs="0"/>
                <xsd:element ref="ns2:cbc5b9bd-41ed-45df-83b4-682c7435a9a9GeoLoc" minOccurs="0"/>
                <xsd:element ref="ns2:cbc5b9bd-41ed-45df-83b4-682c7435a9a9DispName" minOccurs="0"/>
                <xsd:element ref="ns2:MediaServiceAutoKeyPoints" minOccurs="0"/>
                <xsd:element ref="ns2:MediaServiceKeyPoints" minOccurs="0"/>
                <xsd:element ref="ns5:IconOverlay"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4b485c-065d-4790-8a5e-b392c579de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Bild" ma:index="19" nillable="true" ma:displayName="Bild" ma:format="Image" ma:internalName="Bild">
      <xsd:complexType>
        <xsd:complexContent>
          <xsd:extension base="dms:URL">
            <xsd:sequence>
              <xsd:element name="Url" type="dms:ValidUrl" minOccurs="0" nillable="true"/>
              <xsd:element name="Description" type="xsd:string" nillable="true"/>
            </xsd:sequence>
          </xsd:extension>
        </xsd:complexContent>
      </xsd:complexType>
    </xsd:element>
    <xsd:element name="Emplacement" ma:index="20" nillable="true" ma:displayName="Emplacement" ma:format="Dropdown" ma:internalName="Emplacement">
      <xsd:simpleType>
        <xsd:restriction base="dms:Unknown"/>
      </xsd:simpleType>
    </xsd:element>
    <xsd:element name="cbc5b9bd-41ed-45df-83b4-682c7435a9a9CountryOrRegion" ma:index="21" nillable="true" ma:displayName="Emplacement : Pays/région" ma:internalName="CountryOrRegion" ma:readOnly="true">
      <xsd:simpleType>
        <xsd:restriction base="dms:Text"/>
      </xsd:simpleType>
    </xsd:element>
    <xsd:element name="cbc5b9bd-41ed-45df-83b4-682c7435a9a9State" ma:index="22" nillable="true" ma:displayName="Emplacement : État" ma:internalName="State" ma:readOnly="true">
      <xsd:simpleType>
        <xsd:restriction base="dms:Text"/>
      </xsd:simpleType>
    </xsd:element>
    <xsd:element name="cbc5b9bd-41ed-45df-83b4-682c7435a9a9City" ma:index="23" nillable="true" ma:displayName="Emplacement : Ville" ma:internalName="City" ma:readOnly="true">
      <xsd:simpleType>
        <xsd:restriction base="dms:Text"/>
      </xsd:simpleType>
    </xsd:element>
    <xsd:element name="cbc5b9bd-41ed-45df-83b4-682c7435a9a9PostalCode" ma:index="24" nillable="true" ma:displayName="Emplacement : Code postal" ma:internalName="PostalCode" ma:readOnly="true">
      <xsd:simpleType>
        <xsd:restriction base="dms:Text"/>
      </xsd:simpleType>
    </xsd:element>
    <xsd:element name="cbc5b9bd-41ed-45df-83b4-682c7435a9a9Street" ma:index="25" nillable="true" ma:displayName="Emplacement : Rue" ma:internalName="Street" ma:readOnly="true">
      <xsd:simpleType>
        <xsd:restriction base="dms:Text"/>
      </xsd:simpleType>
    </xsd:element>
    <xsd:element name="cbc5b9bd-41ed-45df-83b4-682c7435a9a9GeoLoc" ma:index="26" nillable="true" ma:displayName="Emplacement : Coordonnées" ma:internalName="GeoLoc" ma:readOnly="true">
      <xsd:simpleType>
        <xsd:restriction base="dms:Unknown"/>
      </xsd:simpleType>
    </xsd:element>
    <xsd:element name="cbc5b9bd-41ed-45df-83b4-682c7435a9a9DispName" ma:index="27" nillable="true" ma:displayName="Emplacement : nom" ma:internalName="DispName" ma:readOnly="true">
      <xsd:simpleType>
        <xsd:restriction base="dms:Text"/>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LengthInSeconds" ma:index="31" nillable="true" ma:displayName="Length (seconds)" ma:internalName="MediaLengthInSeconds" ma:readOnly="true">
      <xsd:simpleType>
        <xsd:restriction base="dms:Unknown"/>
      </xsd:simpleType>
    </xsd:element>
    <xsd:element name="_Flow_SignoffStatus" ma:index="32" nillable="true" ma:displayName="Status Unterschrift" ma:internalName="Status_x0020_Unterschrif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d05790-a716-42f8-a7f1-29de1b6db63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18" nillable="true" ma:displayName="Date de modification" ma:description="Date à laquelle la ressource a été modifiée pour la dernière fois"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264b485c-065d-4790-8a5e-b392c579de33" xsi:nil="true"/>
    <_DCDateModified xmlns="http://schemas.microsoft.com/sharepoint/v3/fields" xsi:nil="true"/>
    <Emplacement xmlns="264b485c-065d-4790-8a5e-b392c579de33" xsi:nil="true"/>
    <IconOverlay xmlns="http://schemas.microsoft.com/sharepoint/v4" xsi:nil="true"/>
    <Bild xmlns="264b485c-065d-4790-8a5e-b392c579de33">
      <Url xsi:nil="true"/>
      <Description xsi:nil="true"/>
    </Bild>
  </documentManagement>
</p:properties>
</file>

<file path=customXml/itemProps1.xml><?xml version="1.0" encoding="utf-8"?>
<ds:datastoreItem xmlns:ds="http://schemas.openxmlformats.org/officeDocument/2006/customXml" ds:itemID="{0D71D2D5-17BF-43FD-890C-C1A5C184AEDA}"/>
</file>

<file path=customXml/itemProps2.xml><?xml version="1.0" encoding="utf-8"?>
<ds:datastoreItem xmlns:ds="http://schemas.openxmlformats.org/officeDocument/2006/customXml" ds:itemID="{13C8E9E2-A9B6-4A23-A590-0002BEA76ED8}"/>
</file>

<file path=customXml/itemProps3.xml><?xml version="1.0" encoding="utf-8"?>
<ds:datastoreItem xmlns:ds="http://schemas.openxmlformats.org/officeDocument/2006/customXml" ds:itemID="{D5C6FD3E-70FE-421E-A20C-DFF84F1065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Full Data</vt:lpstr>
      <vt:lpstr>Pivot</vt:lpstr>
    </vt:vector>
  </TitlesOfParts>
  <Company>Greenpeace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Crispin Dowler</dc:creator>
  <cp:lastModifiedBy>Crispin Dowler</cp:lastModifiedBy>
  <dcterms:created xsi:type="dcterms:W3CDTF">2021-11-10T17:15:50Z</dcterms:created>
  <dcterms:modified xsi:type="dcterms:W3CDTF">2021-11-10T18:18:01Z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0x01010000D1CB44F550644BB093549A62E8D086</vt:lpwstr>
  </property>
</Properties>
</file>